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lsa CPU\INDICADORES Y METAS\INDICADORES 2024\2do Trimestre 2024\Archivos HTC\"/>
    </mc:Choice>
  </mc:AlternateContent>
  <bookViews>
    <workbookView xWindow="480" yWindow="375" windowWidth="7980" windowHeight="6495" tabRatio="763"/>
  </bookViews>
  <sheets>
    <sheet name="10601" sheetId="6" r:id="rId1"/>
    <sheet name="10602" sheetId="19" r:id="rId2"/>
    <sheet name="10610" sheetId="20" r:id="rId3"/>
    <sheet name="10611" sheetId="21" r:id="rId4"/>
    <sheet name="50603" sheetId="22" r:id="rId5"/>
    <sheet name="50604" sheetId="24" r:id="rId6"/>
  </sheets>
  <definedNames>
    <definedName name="_xlnm.Print_Area" localSheetId="1">'10602'!$A$1:$G$15</definedName>
    <definedName name="_xlnm.Print_Area" localSheetId="2">'10610'!$A$1:$U$41</definedName>
    <definedName name="_xlnm.Print_Area" localSheetId="4">'50603'!$A$1:$N$42</definedName>
  </definedNames>
  <calcPr calcId="152511" iterateDelta="1E-4"/>
</workbook>
</file>

<file path=xl/calcChain.xml><?xml version="1.0" encoding="utf-8"?>
<calcChain xmlns="http://schemas.openxmlformats.org/spreadsheetml/2006/main">
  <c r="K92" i="24" l="1"/>
  <c r="H92" i="24"/>
  <c r="E92" i="24"/>
  <c r="L92" i="24" s="1"/>
  <c r="K91" i="24"/>
  <c r="H91" i="24"/>
  <c r="E91" i="24"/>
  <c r="L91" i="24" s="1"/>
  <c r="K90" i="24"/>
  <c r="H90" i="24"/>
  <c r="E90" i="24"/>
  <c r="L90" i="24" s="1"/>
  <c r="K87" i="24"/>
  <c r="H87" i="24"/>
  <c r="E87" i="24"/>
  <c r="L87" i="24" s="1"/>
  <c r="K86" i="24"/>
  <c r="H86" i="24"/>
  <c r="E86" i="24"/>
  <c r="L86" i="24" s="1"/>
  <c r="K84" i="24"/>
  <c r="H84" i="24"/>
  <c r="E84" i="24"/>
  <c r="L84" i="24" s="1"/>
  <c r="K82" i="24"/>
  <c r="H82" i="24"/>
  <c r="E82" i="24"/>
  <c r="L82" i="24" s="1"/>
  <c r="K81" i="24"/>
  <c r="H81" i="24"/>
  <c r="E81" i="24"/>
  <c r="L81" i="24" s="1"/>
  <c r="K80" i="24"/>
  <c r="H80" i="24"/>
  <c r="E80" i="24"/>
  <c r="L80" i="24" s="1"/>
  <c r="K79" i="24"/>
  <c r="H79" i="24"/>
  <c r="E79" i="24"/>
  <c r="L79" i="24" s="1"/>
  <c r="K77" i="24"/>
  <c r="H77" i="24"/>
  <c r="E77" i="24"/>
  <c r="L77" i="24" s="1"/>
  <c r="K75" i="24"/>
  <c r="H75" i="24"/>
  <c r="E75" i="24"/>
  <c r="L75" i="24" s="1"/>
  <c r="K74" i="24"/>
  <c r="H74" i="24"/>
  <c r="E74" i="24"/>
  <c r="L74" i="24" s="1"/>
  <c r="K72" i="24"/>
  <c r="H72" i="24"/>
  <c r="E72" i="24"/>
  <c r="L72" i="24" s="1"/>
  <c r="K71" i="24"/>
  <c r="H71" i="24"/>
  <c r="E71" i="24"/>
  <c r="L71" i="24" s="1"/>
  <c r="K68" i="24"/>
  <c r="H68" i="24"/>
  <c r="E68" i="24"/>
  <c r="L68" i="24" s="1"/>
  <c r="K67" i="24"/>
  <c r="H67" i="24"/>
  <c r="E67" i="24"/>
  <c r="L67" i="24" s="1"/>
  <c r="K66" i="24"/>
  <c r="H66" i="24"/>
  <c r="E66" i="24"/>
  <c r="L66" i="24" s="1"/>
  <c r="K65" i="24"/>
  <c r="H65" i="24"/>
  <c r="E65" i="24"/>
  <c r="L65" i="24" s="1"/>
  <c r="K64" i="24"/>
  <c r="H64" i="24"/>
  <c r="E64" i="24"/>
  <c r="L64" i="24" s="1"/>
  <c r="K61" i="24"/>
  <c r="H61" i="24"/>
  <c r="E61" i="24"/>
  <c r="L61" i="24" s="1"/>
  <c r="K60" i="24"/>
  <c r="H60" i="24"/>
  <c r="E60" i="24"/>
  <c r="L60" i="24" s="1"/>
  <c r="K57" i="24"/>
  <c r="H57" i="24"/>
  <c r="E57" i="24"/>
  <c r="L57" i="24" s="1"/>
  <c r="K56" i="24"/>
  <c r="H56" i="24"/>
  <c r="E56" i="24"/>
  <c r="L56" i="24" s="1"/>
  <c r="K54" i="24"/>
  <c r="H54" i="24"/>
  <c r="E54" i="24"/>
  <c r="L54" i="24" s="1"/>
  <c r="K53" i="24"/>
  <c r="H53" i="24"/>
  <c r="E53" i="24"/>
  <c r="L53" i="24" s="1"/>
  <c r="K52" i="24"/>
  <c r="H52" i="24"/>
  <c r="E52" i="24"/>
  <c r="L52" i="24" s="1"/>
  <c r="K50" i="24"/>
  <c r="H50" i="24"/>
  <c r="E50" i="24"/>
  <c r="L50" i="24" s="1"/>
  <c r="K49" i="24"/>
  <c r="H49" i="24"/>
  <c r="E49" i="24"/>
  <c r="L49" i="24" s="1"/>
  <c r="K46" i="24"/>
  <c r="H46" i="24"/>
  <c r="E46" i="24"/>
  <c r="L46" i="24" s="1"/>
  <c r="L45" i="24"/>
  <c r="K45" i="24"/>
  <c r="H45" i="24"/>
  <c r="E45" i="24"/>
  <c r="L44" i="24"/>
  <c r="K44" i="24"/>
  <c r="H44" i="24"/>
  <c r="E44" i="24"/>
  <c r="L43" i="24"/>
  <c r="K43" i="24"/>
  <c r="H43" i="24"/>
  <c r="E43" i="24"/>
  <c r="L42" i="24"/>
  <c r="K42" i="24"/>
  <c r="H42" i="24"/>
  <c r="E42" i="24"/>
  <c r="L41" i="24"/>
  <c r="K41" i="24"/>
  <c r="H41" i="24"/>
  <c r="E41" i="24"/>
  <c r="L40" i="24"/>
  <c r="K40" i="24"/>
  <c r="H40" i="24"/>
  <c r="E40" i="24"/>
  <c r="L39" i="24"/>
  <c r="K39" i="24"/>
  <c r="H39" i="24"/>
  <c r="E39" i="24"/>
  <c r="L38" i="24"/>
  <c r="K38" i="24"/>
  <c r="H38" i="24"/>
  <c r="E38" i="24"/>
  <c r="L37" i="24"/>
  <c r="K37" i="24"/>
  <c r="H37" i="24"/>
  <c r="E37" i="24"/>
  <c r="L36" i="24"/>
  <c r="K36" i="24"/>
  <c r="H36" i="24"/>
  <c r="E36" i="24"/>
  <c r="L35" i="24"/>
  <c r="K35" i="24"/>
  <c r="H35" i="24"/>
  <c r="E35" i="24"/>
  <c r="L34" i="24"/>
  <c r="K34" i="24"/>
  <c r="H34" i="24"/>
  <c r="E34" i="24"/>
  <c r="L33" i="24"/>
  <c r="K33" i="24"/>
  <c r="H33" i="24"/>
  <c r="E33" i="24"/>
  <c r="L32" i="24"/>
  <c r="K32" i="24"/>
  <c r="H32" i="24"/>
  <c r="E32" i="24"/>
  <c r="L31" i="24"/>
  <c r="K31" i="24"/>
  <c r="H31" i="24"/>
  <c r="E31" i="24"/>
  <c r="L30" i="24"/>
  <c r="K30" i="24"/>
  <c r="H30" i="24"/>
  <c r="E30" i="24"/>
  <c r="L29" i="24"/>
  <c r="K29" i="24"/>
  <c r="H29" i="24"/>
  <c r="E29" i="24"/>
  <c r="L28" i="24"/>
  <c r="K28" i="24"/>
  <c r="H28" i="24"/>
  <c r="E28" i="24"/>
  <c r="L27" i="24"/>
  <c r="K27" i="24"/>
  <c r="H27" i="24"/>
  <c r="E27" i="24"/>
  <c r="L26" i="24"/>
  <c r="K26" i="24"/>
  <c r="H26" i="24"/>
  <c r="E26" i="24"/>
  <c r="L25" i="24"/>
  <c r="K25" i="24"/>
  <c r="H25" i="24"/>
  <c r="E25" i="24"/>
  <c r="L24" i="24"/>
  <c r="K24" i="24"/>
  <c r="H24" i="24"/>
  <c r="E24" i="24"/>
  <c r="L22" i="24"/>
  <c r="K22" i="24"/>
  <c r="H22" i="24"/>
  <c r="E22" i="24"/>
  <c r="L21" i="24"/>
  <c r="K21" i="24"/>
  <c r="H21" i="24"/>
  <c r="E21" i="24"/>
  <c r="L20" i="24"/>
  <c r="K20" i="24"/>
  <c r="H20" i="24"/>
  <c r="E20" i="24"/>
  <c r="L18" i="24"/>
  <c r="K18" i="24"/>
  <c r="H18" i="24"/>
  <c r="E18" i="24"/>
  <c r="L17" i="24"/>
  <c r="K17" i="24"/>
  <c r="H17" i="24"/>
  <c r="E17" i="24"/>
  <c r="L16" i="24"/>
  <c r="K16" i="24"/>
  <c r="H16" i="24"/>
  <c r="E16" i="24"/>
  <c r="L14" i="24"/>
  <c r="K14" i="24"/>
  <c r="H14" i="24"/>
  <c r="E14" i="24"/>
  <c r="L13" i="24"/>
  <c r="K13" i="24"/>
  <c r="H13" i="24"/>
  <c r="E13" i="24"/>
  <c r="I17" i="6" l="1"/>
  <c r="I21" i="6"/>
  <c r="I18" i="6"/>
  <c r="I15" i="6"/>
  <c r="I16" i="6"/>
  <c r="I14" i="6"/>
  <c r="K41" i="20" l="1"/>
  <c r="K40" i="20"/>
  <c r="M39" i="20"/>
  <c r="L39" i="20"/>
  <c r="K39" i="20"/>
  <c r="K29" i="20"/>
  <c r="K23" i="20"/>
  <c r="K22" i="20"/>
  <c r="H15" i="19"/>
  <c r="G15" i="19"/>
  <c r="F15" i="19"/>
  <c r="E15" i="19"/>
  <c r="D15" i="19"/>
  <c r="G19" i="6" l="1"/>
  <c r="G14" i="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<sst xmlns="http://schemas.openxmlformats.org/spreadsheetml/2006/main" count="542" uniqueCount="262">
  <si>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</si>
  <si>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</si>
  <si>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</si>
  <si>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</si>
  <si>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</si>
  <si>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</si>
  <si>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</si>
  <si>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</si>
  <si>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</si>
  <si>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</si>
  <si>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</si>
  <si>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</si>
  <si>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</si>
  <si>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</si>
  <si>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</si>
  <si>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</si>
  <si>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</si>
  <si>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</si>
  <si>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</si>
  <si>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</si>
  <si>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</si>
  <si>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</si>
  <si>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</si>
  <si>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</si>
  <si>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</si>
  <si>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</si>
  <si>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</si>
  <si>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</si>
  <si>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</si>
  <si>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</si>
  <si>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</si>
  <si>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</si>
  <si>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</si>
  <si>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</si>
  <si>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</si>
  <si>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</si>
  <si>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</si>
  <si>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</si>
  <si>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</si>
  <si>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</si>
  <si>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</si>
  <si>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</si>
  <si>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</si>
  <si>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</si>
  <si>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</si>
  <si>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</si>
  <si>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</si>
  <si>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</si>
  <si>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</si>
  <si>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Decretos terminados, tramitados u despachados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</si>
  <si>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</si>
  <si>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</si>
  <si>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</si>
  <si>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</si>
  <si>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</si>
  <si>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ADMINISTRACIÓN TRIBUTARIA MENDOZA - LEY DE RESPONSABILIDAD FISCAL</t>
  </si>
  <si>
    <t>INFORME CONSOLIDADO DE INDICADORES</t>
  </si>
  <si>
    <t>AREA</t>
  </si>
  <si>
    <t>PLANIF</t>
  </si>
  <si>
    <t>EJEC</t>
  </si>
  <si>
    <t>DIRECCION GENERAL DE RENTAS</t>
  </si>
  <si>
    <t>DEPARTAMENTO INTELIGENCIA FISCAL</t>
  </si>
  <si>
    <t>DEPARTAMENTO ATENCIÓN CONTRIBUYENTES</t>
  </si>
  <si>
    <t>DEPARTAMENTO PATRIMONIALES E INGRESOS VARIOS</t>
  </si>
  <si>
    <t>DEPARTAMENTO ACTIVIDADES ECONÓMICAS -</t>
  </si>
  <si>
    <t>DEPARTAMENTO DETERMINACIÓN DE OFICIO -</t>
  </si>
  <si>
    <t>DEPARTAMENTO CONTACT CENTER</t>
  </si>
  <si>
    <t>RECEPTORIA LUJAN DE CUYO</t>
  </si>
  <si>
    <t>RECEPTORIA LAS HERAS</t>
  </si>
  <si>
    <t>RECEPTORIA LAVALLE</t>
  </si>
  <si>
    <t>BOLSA DE COMERCIO</t>
  </si>
  <si>
    <t>DELEGACION ZONA SUR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</si>
  <si>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</si>
  <si>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</si>
  <si>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</si>
  <si>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</si>
  <si>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</si>
  <si>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</si>
  <si>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</si>
  <si>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</si>
  <si>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</si>
  <si>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</si>
  <si>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</si>
  <si>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</si>
  <si>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</si>
  <si>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</si>
  <si>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</si>
  <si>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</si>
  <si>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(CABA)</t>
  </si>
  <si>
    <t>DIRECCION GENERAL DE CATASTRO</t>
  </si>
  <si>
    <t>DELEGACIÓN ZONA SUR</t>
  </si>
  <si>
    <t>DIRECCION GENERAL DE REGALIAS</t>
  </si>
  <si>
    <t>DIRECCIÓN DE ADMINISTRACIÓN</t>
  </si>
  <si>
    <t>DIRECCIÓN ASUNTOS TÉCNICOS Y JURÍDICOS</t>
  </si>
  <si>
    <t>DIRECCIÓN DE MODERNIZACION E INNOVACION</t>
  </si>
  <si>
    <t>RELACIONES INSTITUCIONALES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</si>
  <si>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</si>
  <si>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</si>
  <si>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</si>
  <si>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</si>
  <si>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</si>
  <si>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</si>
  <si>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</si>
  <si>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</si>
  <si>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</si>
  <si>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</si>
  <si>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</si>
  <si>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</si>
  <si>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</si>
  <si>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</si>
  <si>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</si>
  <si>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</si>
  <si>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</si>
  <si>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</si>
  <si>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</si>
  <si>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</si>
  <si>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</si>
  <si>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</si>
  <si>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</si>
  <si>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</si>
  <si>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</si>
  <si>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</si>
  <si>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</si>
  <si>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</si>
  <si>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</si>
  <si>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</si>
  <si>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</si>
  <si>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</si>
  <si>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</si>
  <si>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</si>
  <si>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</si>
  <si>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</si>
  <si>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</si>
  <si>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</si>
  <si>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</si>
  <si>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</si>
  <si>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</si>
  <si>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</si>
  <si>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</si>
  <si>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</si>
  <si>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</si>
  <si>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</si>
  <si>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</si>
  <si>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</si>
  <si>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</si>
  <si>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</si>
  <si>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</si>
  <si>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</si>
  <si>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</si>
  <si>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</si>
  <si>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</si>
  <si>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</si>
  <si>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</si>
  <si>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</si>
  <si>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</si>
  <si>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</si>
  <si>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</si>
  <si>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</si>
  <si>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</si>
  <si>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</si>
  <si>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</si>
  <si>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</si>
  <si>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</si>
  <si>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</si>
  <si>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</si>
  <si>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</si>
  <si>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</si>
  <si>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</si>
  <si>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</si>
  <si>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</si>
  <si>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</si>
  <si>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</si>
  <si>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</si>
  <si>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</si>
  <si>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</si>
  <si>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</si>
  <si>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</si>
  <si>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</si>
  <si>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</si>
  <si>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</si>
  <si>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</si>
  <si>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</si>
  <si>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</si>
  <si>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</si>
  <si>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</si>
  <si>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</si>
  <si>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</si>
  <si>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</si>
  <si>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</si>
  <si>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</si>
  <si>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</si>
  <si>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</si>
  <si>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</si>
  <si>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</si>
  <si>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</si>
  <si>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</si>
  <si>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</si>
  <si>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</si>
  <si>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C.JU.O. : 1.06.02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</si>
  <si>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</si>
  <si>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</si>
  <si>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</si>
  <si>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</si>
  <si>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</si>
  <si>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</si>
  <si>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CUADRO DE INDICADORES Y METAS  -1er TRIMESTRE 2024</t>
  </si>
  <si>
    <t xml:space="preserve">C.JU.O. : 1.06.11 - </t>
  </si>
  <si>
    <t>DIRECCION GENERAL DE PRESUPUESTO</t>
  </si>
  <si>
    <t>2024</t>
  </si>
  <si>
    <t>D.A.A.B.O.</t>
  </si>
  <si>
    <t>GRADO DE CUMPLIMIENTO DEL TRIMESTRE</t>
  </si>
  <si>
    <t>GRADO DE CUMPLIMIENTO</t>
  </si>
  <si>
    <t xml:space="preserve">DIRECCIÓN DE PLANEAMIENTO Y CONTROL DE GESTION </t>
  </si>
  <si>
    <t>DEPARTAMENTO GESTION POR PROCESO</t>
  </si>
  <si>
    <t>C.J.U.O. 1 - 06 - 10 - 2º TRIMESTE 2024</t>
  </si>
  <si>
    <t>CUADRO DE INDICADORES Y METAS  - 2do TRIMESTRE 2024</t>
  </si>
  <si>
    <r>
      <rPr>
        <b/>
        <sz val="9"/>
        <color rgb="FF000000"/>
        <rFont val="Verdana"/>
        <family val="2"/>
        <charset val="1"/>
      </rPr>
      <t xml:space="preserve">LRF LEY Nº 7.314 - ART. 44 Y 45  - ANEXO 30 ACUERDO 3949 ART. 27 – “2°” </t>
    </r>
    <r>
      <rPr>
        <b/>
        <vertAlign val="superscript"/>
        <sz val="9"/>
        <color rgb="FF000000"/>
        <rFont val="Verdana"/>
        <family val="2"/>
        <charset val="1"/>
      </rPr>
      <t xml:space="preserve"> </t>
    </r>
    <r>
      <rPr>
        <b/>
        <sz val="9"/>
        <color rgb="FF000000"/>
        <rFont val="Verdana"/>
        <family val="2"/>
        <charset val="1"/>
      </rPr>
      <t>TRIMESTRE 2024</t>
    </r>
  </si>
  <si>
    <t>RESOLUCIÓN INTERNA ATM Nº 21/24 - INDICADORES DE GESTIÓN</t>
  </si>
  <si>
    <t>ABRIL</t>
  </si>
  <si>
    <t>MAYO</t>
  </si>
  <si>
    <t>JUNIO</t>
  </si>
  <si>
    <t xml:space="preserve">SUBDIRECCION SERVICIOS AL CONTRIBUYENTE </t>
  </si>
  <si>
    <t xml:space="preserve">DEPARTAMENTO GESTION DE COBRANZAS </t>
  </si>
  <si>
    <t xml:space="preserve">SUBDIRECCION GESTION INTERNA </t>
  </si>
  <si>
    <t>SUBDIRECCION DE FISCALIZACION</t>
  </si>
  <si>
    <t xml:space="preserve">DEPARTAMENTO FISCALIZACION EXTERNA </t>
  </si>
  <si>
    <t>DEPARTAMENTO FISCALIZACION PERMANENTE</t>
  </si>
  <si>
    <t>DELEGACIONES</t>
  </si>
  <si>
    <t>SUBDIRECCIÓN INTELIGENCIA CATASTRAL</t>
  </si>
  <si>
    <t>DEPARTAMENTO MENSURA Y CATASTRO FISICO</t>
  </si>
  <si>
    <t>DEPARTAMENTO CARTOGRAFIA SISTEMA DE INFORMACIÓN E INFRAESTRUCTURA DE DATOS ESPACIALES MENDOZA.</t>
  </si>
  <si>
    <t>SUBDIRECCION JURIDICA Y ECONOMICO</t>
  </si>
  <si>
    <t>DEPARTAMENTO CATASTRO ECONOMICO</t>
  </si>
  <si>
    <t>DEPARTAMENTO FISCALIZACIÓN CATASTRAL</t>
  </si>
  <si>
    <t xml:space="preserve">DEPARTAMENTO CATASTRO JURIDICO </t>
  </si>
  <si>
    <t xml:space="preserve">DELEGACIONES </t>
  </si>
  <si>
    <t xml:space="preserve">SUBDIRECCIÓN DE REGALIAS </t>
  </si>
  <si>
    <t>DEPARTAMENTO EXPLOTACIÓN</t>
  </si>
  <si>
    <t>DEPARTAMENTO AUDITORIA</t>
  </si>
  <si>
    <t xml:space="preserve">SUBDIRECCION DE ADMINISTRACION </t>
  </si>
  <si>
    <t>DEPARTAMENTO GESTION ADMINISTRATIVA</t>
  </si>
  <si>
    <t>DEPARTAMENTO BALANCE Y PRESUPUESTO</t>
  </si>
  <si>
    <t>DEPARTAMENTO DE CONTABILIDAD</t>
  </si>
  <si>
    <t>DEPARTAMENTO DE TESORERIA</t>
  </si>
  <si>
    <t>DEPARTAMENTO DE COMPRAS Y CONTRATACIONES</t>
  </si>
  <si>
    <t>DEPARTAMENTO DE SEGURIDAD INFORMÁTICA</t>
  </si>
  <si>
    <t xml:space="preserve">DEPARTAMENTO ANALITICA DE DATOS </t>
  </si>
  <si>
    <t xml:space="preserve">SUBDIRECCION DE TECNOLOGIA DE LA INFORMACIÓN </t>
  </si>
  <si>
    <t>DEPARTAMENTO DE OPERACIONES E INFRAESTRUCTURA</t>
  </si>
  <si>
    <t>DEPARTAMENTO DE SISTEMA</t>
  </si>
  <si>
    <t>DEPARTAMENTO RECURSOS JERARQUICOS</t>
  </si>
  <si>
    <t xml:space="preserve">SUBDIRECCION LEGAL Y TECNICA </t>
  </si>
  <si>
    <t>DEPARTAMENTO ASUNTOS LEGALES</t>
  </si>
  <si>
    <t>DEPARTAMENTO ASISTENCIA TECNICA Y NORMATIVA</t>
  </si>
  <si>
    <t>DEPARTAMENTO PROCESOS UNIVERSALES</t>
  </si>
  <si>
    <t>DEPARTAMENTO RECURSOS DE REVOCATORIA</t>
  </si>
  <si>
    <t>SUBDIRECCION DE CONTROL DE GESTION</t>
  </si>
  <si>
    <t>DEPARTAMENTO DESPACHO</t>
  </si>
  <si>
    <t xml:space="preserve"> AREAS DEPENDIENTES DEL ADMINISTRADOR GENERAL</t>
  </si>
  <si>
    <t>SUBDIRECCION DE AUDITORIA Y CONTROL INTERNO</t>
  </si>
  <si>
    <t>DEPARTAMENTO DE CONTROL INTERNO</t>
  </si>
  <si>
    <t>DEPARTAMENTO DE RECAUDACIÓN Y CONTROL DE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</si>
</sst>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0.00\ %"/>
    <numFmt numFmtId="168" formatCode="#"/>
    <numFmt numFmtId="169" formatCode="_-* #,##0\ _€_-;\-* #,##0\ _€_-;_-* &quot;-&quot;??\ _€_-;_-@_-"/>
    <numFmt numFmtId="170" formatCode="#,##0_ ;\-#,##0\ "/>
    <numFmt numFmtId="171" formatCode="_-* #,##0.00\ _€_-;\-* #,##0.00\ _€_-;_-* &quot;-&quot;??\ _€_-;_-@_-"/>
    <numFmt numFmtId="172" formatCode="#,##0.00\ _€"/>
    <numFmt numFmtId="173" formatCode="0_ ;\-0\ "/>
    <numFmt numFmtId="174" formatCode="#,##0\ _p_t_a"/>
  </numFmts>
  <fonts count="9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8"/>
      <name val="Arial"/>
      <family val="2"/>
    </font>
    <font>
      <sz val="9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color rgb="FF000000"/>
      <name val="Calibri"/>
      <family val="2"/>
      <charset val="1"/>
    </font>
    <font>
      <b/>
      <sz val="9"/>
      <name val="Verdana"/>
      <family val="2"/>
      <charset val="1"/>
    </font>
    <font>
      <b/>
      <sz val="9"/>
      <color rgb="FFC9211E"/>
      <name val="Verdana"/>
      <family val="2"/>
      <charset val="1"/>
    </font>
    <font>
      <b/>
      <sz val="9"/>
      <color rgb="FF00A933"/>
      <name val="Verdana"/>
      <family val="2"/>
      <charset val="1"/>
    </font>
    <font>
      <b/>
      <sz val="9"/>
      <color rgb="FF158466"/>
      <name val="Verdana"/>
      <family val="2"/>
      <charset val="1"/>
    </font>
    <font>
      <b/>
      <sz val="9"/>
      <color rgb="FF1C1C1C"/>
      <name val="Verdana"/>
      <family val="2"/>
      <charset val="1"/>
    </font>
    <font>
      <b/>
      <sz val="9"/>
      <color rgb="FF111111"/>
      <name val="Verdana"/>
      <family val="2"/>
      <charset val="1"/>
    </font>
    <font>
      <b/>
      <sz val="9"/>
      <color rgb="FF333333"/>
      <name val="Verdana"/>
      <family val="2"/>
      <charset val="1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E8A202"/>
        <bgColor rgb="FFFFCC00"/>
      </patternFill>
    </fill>
  </fills>
  <borders count="10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31">
    <xf numFmtId="0" fontId="0" fillId="0" borderId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3" fillId="8" borderId="0" applyNumberFormat="0" applyBorder="0" applyAlignment="0" applyProtection="0"/>
    <xf numFmtId="0" fontId="43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5" fillId="4" borderId="0" applyNumberFormat="0" applyBorder="0" applyAlignment="0" applyProtection="0"/>
    <xf numFmtId="0" fontId="46" fillId="16" borderId="1" applyNumberFormat="0" applyAlignment="0" applyProtection="0"/>
    <xf numFmtId="0" fontId="47" fillId="17" borderId="2" applyNumberFormat="0" applyAlignment="0" applyProtection="0"/>
    <xf numFmtId="0" fontId="48" fillId="0" borderId="3" applyNumberFormat="0" applyFill="0" applyAlignment="0" applyProtection="0"/>
    <xf numFmtId="0" fontId="49" fillId="0" borderId="0" applyNumberFormat="0" applyFill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21" borderId="0" applyNumberFormat="0" applyBorder="0" applyAlignment="0" applyProtection="0"/>
    <xf numFmtId="0" fontId="50" fillId="7" borderId="1" applyNumberFormat="0" applyAlignment="0" applyProtection="0"/>
    <xf numFmtId="0" fontId="51" fillId="3" borderId="0" applyNumberFormat="0" applyBorder="0" applyAlignment="0" applyProtection="0"/>
    <xf numFmtId="165" fontId="35" fillId="0" borderId="0" applyFont="0" applyFill="0" applyBorder="0" applyAlignment="0" applyProtection="0"/>
    <xf numFmtId="0" fontId="52" fillId="22" borderId="0" applyNumberFormat="0" applyBorder="0" applyAlignment="0" applyProtection="0"/>
    <xf numFmtId="0" fontId="35" fillId="23" borderId="4" applyNumberFormat="0" applyFont="0" applyAlignment="0" applyProtection="0"/>
    <xf numFmtId="0" fontId="53" fillId="16" borderId="5" applyNumberFormat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6" applyNumberFormat="0" applyFill="0" applyAlignment="0" applyProtection="0"/>
    <xf numFmtId="0" fontId="58" fillId="0" borderId="7" applyNumberFormat="0" applyFill="0" applyAlignment="0" applyProtection="0"/>
    <xf numFmtId="0" fontId="49" fillId="0" borderId="8" applyNumberFormat="0" applyFill="0" applyAlignment="0" applyProtection="0"/>
    <xf numFmtId="0" fontId="59" fillId="0" borderId="9" applyNumberFormat="0" applyFill="0" applyAlignment="0" applyProtection="0"/>
    <xf numFmtId="0" fontId="40" fillId="0" borderId="0"/>
    <xf numFmtId="165" fontId="40" fillId="0" borderId="0" applyFont="0" applyFill="0" applyBorder="0" applyAlignment="0" applyProtection="0"/>
    <xf numFmtId="0" fontId="34" fillId="0" borderId="0"/>
    <xf numFmtId="9" fontId="34" fillId="0" borderId="0" applyFont="0" applyFill="0" applyBorder="0" applyAlignment="0" applyProtection="0"/>
    <xf numFmtId="164" fontId="40" fillId="0" borderId="0" applyFont="0" applyFill="0" applyBorder="0" applyAlignment="0" applyProtection="0"/>
    <xf numFmtId="0" fontId="43" fillId="0" borderId="0"/>
    <xf numFmtId="9" fontId="43" fillId="0" borderId="0" applyFill="0" applyBorder="0" applyAlignment="0" applyProtection="0"/>
    <xf numFmtId="0" fontId="33" fillId="0" borderId="0"/>
    <xf numFmtId="9" fontId="33" fillId="0" borderId="0" applyFont="0" applyFill="0" applyBorder="0" applyAlignment="0" applyProtection="0"/>
    <xf numFmtId="0" fontId="35" fillId="0" borderId="0"/>
    <xf numFmtId="0" fontId="35" fillId="0" borderId="0"/>
    <xf numFmtId="165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32" fillId="0" borderId="0"/>
    <xf numFmtId="9" fontId="32" fillId="0" borderId="0" applyFont="0" applyFill="0" applyBorder="0" applyAlignment="0" applyProtection="0"/>
    <xf numFmtId="0" fontId="60" fillId="0" borderId="0"/>
    <xf numFmtId="9" fontId="35" fillId="0" borderId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30" fillId="0" borderId="0"/>
    <xf numFmtId="0" fontId="29" fillId="0" borderId="0"/>
    <xf numFmtId="9" fontId="29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0" fontId="27" fillId="0" borderId="0"/>
    <xf numFmtId="0" fontId="26" fillId="0" borderId="0"/>
    <xf numFmtId="9" fontId="26" fillId="0" borderId="0" applyFont="0" applyFill="0" applyBorder="0" applyAlignment="0" applyProtection="0"/>
    <xf numFmtId="0" fontId="25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2" fillId="0" borderId="0"/>
    <xf numFmtId="44" fontId="22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62" fillId="0" borderId="0"/>
    <xf numFmtId="0" fontId="63" fillId="0" borderId="0"/>
    <xf numFmtId="9" fontId="62" fillId="0" borderId="0" applyBorder="0" applyProtection="0"/>
    <xf numFmtId="0" fontId="64" fillId="0" borderId="0"/>
    <xf numFmtId="44" fontId="64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166" fontId="62" fillId="0" borderId="0" applyBorder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85">
    <xf numFmtId="0" fontId="0" fillId="0" borderId="0" xfId="0"/>
    <xf numFmtId="0" fontId="39" fillId="0" borderId="0" xfId="0" applyFont="1"/>
    <xf numFmtId="0" fontId="40" fillId="0" borderId="0" xfId="0" applyFont="1"/>
    <xf numFmtId="1" fontId="41" fillId="24" borderId="11" xfId="32" applyNumberFormat="1" applyFont="1" applyFill="1" applyBorder="1" applyAlignment="1">
      <alignment horizontal="center" vertical="center"/>
    </xf>
    <xf numFmtId="0" fontId="36" fillId="24" borderId="13" xfId="0" applyFont="1" applyFill="1" applyBorder="1"/>
    <xf numFmtId="1" fontId="41" fillId="24" borderId="14" xfId="32" applyNumberFormat="1" applyFont="1" applyFill="1" applyBorder="1" applyAlignment="1">
      <alignment horizontal="center" vertical="center"/>
    </xf>
    <xf numFmtId="0" fontId="41" fillId="24" borderId="15" xfId="0" applyFont="1" applyFill="1" applyBorder="1" applyAlignment="1">
      <alignment horizontal="center" vertical="center" wrapText="1"/>
    </xf>
    <xf numFmtId="0" fontId="39" fillId="0" borderId="0" xfId="0" applyFont="1" applyBorder="1"/>
    <xf numFmtId="0" fontId="42" fillId="0" borderId="16" xfId="0" applyFont="1" applyBorder="1" applyAlignment="1"/>
    <xf numFmtId="0" fontId="42" fillId="0" borderId="11" xfId="0" applyFont="1" applyBorder="1"/>
    <xf numFmtId="0" fontId="42" fillId="0" borderId="0" xfId="0" applyFont="1"/>
    <xf numFmtId="0" fontId="42" fillId="0" borderId="16" xfId="0" applyFont="1" applyFill="1" applyBorder="1" applyAlignment="1"/>
    <xf numFmtId="0" fontId="42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42" fillId="26" borderId="14" xfId="0" applyFont="1" applyFill="1" applyBorder="1"/>
    <xf numFmtId="1" fontId="42" fillId="26" borderId="14" xfId="0" applyNumberFormat="1" applyFont="1" applyFill="1" applyBorder="1"/>
    <xf numFmtId="0" fontId="40" fillId="26" borderId="14" xfId="0" applyFont="1" applyFill="1" applyBorder="1"/>
    <xf numFmtId="0" fontId="40" fillId="26" borderId="15" xfId="0" applyFont="1" applyFill="1" applyBorder="1"/>
    <xf numFmtId="0" fontId="42" fillId="0" borderId="23" xfId="0" applyFont="1" applyBorder="1"/>
    <xf numFmtId="0" fontId="42" fillId="0" borderId="24" xfId="0" applyFont="1" applyBorder="1"/>
    <xf numFmtId="0" fontId="42" fillId="26" borderId="25" xfId="0" applyFont="1" applyFill="1" applyBorder="1"/>
    <xf numFmtId="0" fontId="42" fillId="0" borderId="11" xfId="0" applyFont="1" applyFill="1" applyBorder="1"/>
    <xf numFmtId="0" fontId="42" fillId="0" borderId="19" xfId="0" applyFont="1" applyBorder="1"/>
    <xf numFmtId="0" fontId="42" fillId="0" borderId="26" xfId="0" applyFont="1" applyBorder="1"/>
    <xf numFmtId="0" fontId="39" fillId="0" borderId="0" xfId="0" applyFont="1" applyBorder="1" applyAlignment="1"/>
    <xf numFmtId="0" fontId="39" fillId="0" borderId="30" xfId="0" applyFont="1" applyBorder="1"/>
    <xf numFmtId="0" fontId="37" fillId="0" borderId="0" xfId="0" applyFont="1" applyBorder="1" applyAlignment="1">
      <alignment horizontal="center"/>
    </xf>
    <xf numFmtId="0" fontId="37" fillId="0" borderId="29" xfId="0" applyFont="1" applyBorder="1" applyAlignment="1">
      <alignment vertical="center"/>
    </xf>
    <xf numFmtId="0" fontId="42" fillId="0" borderId="16" xfId="0" applyFont="1" applyBorder="1"/>
    <xf numFmtId="0" fontId="42" fillId="0" borderId="32" xfId="0" applyFont="1" applyBorder="1" applyAlignment="1"/>
    <xf numFmtId="0" fontId="42" fillId="0" borderId="28" xfId="0" applyFont="1" applyBorder="1"/>
    <xf numFmtId="0" fontId="42" fillId="0" borderId="33" xfId="0" applyFont="1" applyBorder="1"/>
    <xf numFmtId="0" fontId="42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40" fillId="26" borderId="22" xfId="0" applyFont="1" applyFill="1" applyBorder="1"/>
    <xf numFmtId="0" fontId="36" fillId="25" borderId="35" xfId="0" applyFont="1" applyFill="1" applyBorder="1"/>
    <xf numFmtId="0" fontId="36" fillId="25" borderId="36" xfId="0" applyFont="1" applyFill="1" applyBorder="1"/>
    <xf numFmtId="0" fontId="40" fillId="26" borderId="25" xfId="0" applyFont="1" applyFill="1" applyBorder="1"/>
    <xf numFmtId="0" fontId="41" fillId="25" borderId="39" xfId="0" applyFont="1" applyFill="1" applyBorder="1" applyAlignment="1"/>
    <xf numFmtId="0" fontId="42" fillId="25" borderId="35" xfId="0" applyFont="1" applyFill="1" applyBorder="1"/>
    <xf numFmtId="0" fontId="41" fillId="25" borderId="40" xfId="0" applyFont="1" applyFill="1" applyBorder="1"/>
    <xf numFmtId="0" fontId="42" fillId="25" borderId="41" xfId="0" applyFont="1" applyFill="1" applyBorder="1"/>
    <xf numFmtId="0" fontId="42" fillId="25" borderId="37" xfId="0" applyFont="1" applyFill="1" applyBorder="1"/>
    <xf numFmtId="0" fontId="42" fillId="0" borderId="32" xfId="0" applyFont="1" applyBorder="1"/>
    <xf numFmtId="0" fontId="42" fillId="0" borderId="18" xfId="0" applyFont="1" applyBorder="1"/>
    <xf numFmtId="0" fontId="42" fillId="0" borderId="12" xfId="0" applyFont="1" applyFill="1" applyBorder="1"/>
    <xf numFmtId="0" fontId="42" fillId="0" borderId="12" xfId="0" applyFont="1" applyBorder="1"/>
    <xf numFmtId="0" fontId="42" fillId="0" borderId="20" xfId="0" applyFont="1" applyBorder="1"/>
    <xf numFmtId="0" fontId="41" fillId="25" borderId="39" xfId="0" applyFont="1" applyFill="1" applyBorder="1"/>
    <xf numFmtId="0" fontId="42" fillId="0" borderId="32" xfId="0" applyFont="1" applyFill="1" applyBorder="1"/>
    <xf numFmtId="3" fontId="42" fillId="26" borderId="28" xfId="0" applyNumberFormat="1" applyFont="1" applyFill="1" applyBorder="1"/>
    <xf numFmtId="3" fontId="42" fillId="0" borderId="28" xfId="0" applyNumberFormat="1" applyFont="1" applyFill="1" applyBorder="1"/>
    <xf numFmtId="3" fontId="42" fillId="26" borderId="24" xfId="0" applyNumberFormat="1" applyFont="1" applyFill="1" applyBorder="1"/>
    <xf numFmtId="3" fontId="42" fillId="0" borderId="24" xfId="0" applyNumberFormat="1" applyFont="1" applyFill="1" applyBorder="1"/>
    <xf numFmtId="4" fontId="40" fillId="0" borderId="0" xfId="0" applyNumberFormat="1" applyFont="1"/>
    <xf numFmtId="0" fontId="41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7" fillId="0" borderId="0" xfId="0" applyFont="1" applyBorder="1" applyAlignment="1"/>
    <xf numFmtId="0" fontId="41" fillId="24" borderId="10" xfId="0" applyFont="1" applyFill="1" applyBorder="1" applyAlignment="1">
      <alignment horizontal="center" vertical="center" wrapText="1"/>
    </xf>
    <xf numFmtId="0" fontId="41" fillId="24" borderId="11" xfId="0" applyFont="1" applyFill="1" applyBorder="1" applyAlignment="1">
      <alignment horizontal="center" vertical="center" wrapText="1"/>
    </xf>
    <xf numFmtId="0" fontId="41" fillId="24" borderId="12" xfId="0" applyFont="1" applyFill="1" applyBorder="1" applyAlignment="1">
      <alignment horizontal="center" vertical="center" wrapText="1"/>
    </xf>
    <xf numFmtId="1" fontId="41" fillId="24" borderId="48" xfId="32" applyNumberFormat="1" applyFont="1" applyFill="1" applyBorder="1" applyAlignment="1">
      <alignment horizontal="center" vertical="center"/>
    </xf>
    <xf numFmtId="0" fontId="41" fillId="24" borderId="49" xfId="0" applyFont="1" applyFill="1" applyBorder="1" applyAlignment="1">
      <alignment horizontal="center"/>
    </xf>
    <xf numFmtId="0" fontId="42" fillId="0" borderId="50" xfId="0" applyFont="1" applyFill="1" applyBorder="1"/>
    <xf numFmtId="1" fontId="42" fillId="0" borderId="48" xfId="0" applyNumberFormat="1" applyFont="1" applyFill="1" applyBorder="1"/>
    <xf numFmtId="0" fontId="42" fillId="0" borderId="48" xfId="0" applyFont="1" applyFill="1" applyBorder="1"/>
    <xf numFmtId="0" fontId="42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40" fillId="0" borderId="48" xfId="0" applyFont="1" applyFill="1" applyBorder="1"/>
    <xf numFmtId="3" fontId="40" fillId="0" borderId="48" xfId="0" applyNumberFormat="1" applyFont="1" applyFill="1" applyBorder="1"/>
    <xf numFmtId="0" fontId="40" fillId="0" borderId="52" xfId="0" applyFont="1" applyFill="1" applyBorder="1"/>
    <xf numFmtId="3" fontId="40" fillId="0" borderId="50" xfId="0" applyNumberFormat="1" applyFont="1" applyFill="1" applyBorder="1"/>
    <xf numFmtId="3" fontId="40" fillId="0" borderId="51" xfId="0" applyNumberFormat="1" applyFont="1" applyFill="1" applyBorder="1"/>
    <xf numFmtId="0" fontId="42" fillId="25" borderId="36" xfId="0" applyFont="1" applyFill="1" applyBorder="1"/>
    <xf numFmtId="3" fontId="42" fillId="0" borderId="14" xfId="0" applyNumberFormat="1" applyFont="1" applyFill="1" applyBorder="1"/>
    <xf numFmtId="3" fontId="42" fillId="0" borderId="22" xfId="0" applyNumberFormat="1" applyFont="1" applyFill="1" applyBorder="1"/>
    <xf numFmtId="3" fontId="42" fillId="0" borderId="25" xfId="0" applyNumberFormat="1" applyFont="1" applyFill="1" applyBorder="1"/>
    <xf numFmtId="3" fontId="42" fillId="26" borderId="34" xfId="0" applyNumberFormat="1" applyFont="1" applyFill="1" applyBorder="1"/>
    <xf numFmtId="3" fontId="42" fillId="26" borderId="11" xfId="0" applyNumberFormat="1" applyFont="1" applyFill="1" applyBorder="1"/>
    <xf numFmtId="3" fontId="42" fillId="26" borderId="27" xfId="0" applyNumberFormat="1" applyFont="1" applyFill="1" applyBorder="1"/>
    <xf numFmtId="3" fontId="42" fillId="0" borderId="11" xfId="0" applyNumberFormat="1" applyFont="1" applyFill="1" applyBorder="1"/>
    <xf numFmtId="3" fontId="42" fillId="26" borderId="31" xfId="0" applyNumberFormat="1" applyFont="1" applyFill="1" applyBorder="1"/>
    <xf numFmtId="3" fontId="42" fillId="25" borderId="41" xfId="0" applyNumberFormat="1" applyFont="1" applyFill="1" applyBorder="1"/>
    <xf numFmtId="3" fontId="42" fillId="25" borderId="42" xfId="0" applyNumberFormat="1" applyFont="1" applyFill="1" applyBorder="1"/>
    <xf numFmtId="3" fontId="41" fillId="25" borderId="42" xfId="0" applyNumberFormat="1" applyFont="1" applyFill="1" applyBorder="1"/>
    <xf numFmtId="3" fontId="41" fillId="25" borderId="41" xfId="0" applyNumberFormat="1" applyFont="1" applyFill="1" applyBorder="1"/>
    <xf numFmtId="3" fontId="42" fillId="25" borderId="38" xfId="0" applyNumberFormat="1" applyFont="1" applyFill="1" applyBorder="1"/>
    <xf numFmtId="3" fontId="42" fillId="0" borderId="34" xfId="0" applyNumberFormat="1" applyFont="1" applyBorder="1"/>
    <xf numFmtId="3" fontId="41" fillId="25" borderId="34" xfId="0" applyNumberFormat="1" applyFont="1" applyFill="1" applyBorder="1"/>
    <xf numFmtId="3" fontId="41" fillId="25" borderId="28" xfId="0" applyNumberFormat="1" applyFont="1" applyFill="1" applyBorder="1"/>
    <xf numFmtId="3" fontId="42" fillId="25" borderId="22" xfId="0" applyNumberFormat="1" applyFont="1" applyFill="1" applyBorder="1"/>
    <xf numFmtId="3" fontId="42" fillId="0" borderId="27" xfId="0" applyNumberFormat="1" applyFont="1" applyBorder="1"/>
    <xf numFmtId="3" fontId="41" fillId="25" borderId="27" xfId="0" applyNumberFormat="1" applyFont="1" applyFill="1" applyBorder="1"/>
    <xf numFmtId="3" fontId="41" fillId="25" borderId="11" xfId="0" applyNumberFormat="1" applyFont="1" applyFill="1" applyBorder="1"/>
    <xf numFmtId="3" fontId="42" fillId="25" borderId="14" xfId="0" applyNumberFormat="1" applyFont="1" applyFill="1" applyBorder="1"/>
    <xf numFmtId="3" fontId="42" fillId="26" borderId="12" xfId="0" applyNumberFormat="1" applyFont="1" applyFill="1" applyBorder="1"/>
    <xf numFmtId="3" fontId="42" fillId="0" borderId="12" xfId="0" applyNumberFormat="1" applyFont="1" applyFill="1" applyBorder="1"/>
    <xf numFmtId="3" fontId="42" fillId="0" borderId="15" xfId="0" applyNumberFormat="1" applyFont="1" applyFill="1" applyBorder="1"/>
    <xf numFmtId="3" fontId="42" fillId="25" borderId="35" xfId="0" applyNumberFormat="1" applyFont="1" applyFill="1" applyBorder="1"/>
    <xf numFmtId="3" fontId="41" fillId="25" borderId="35" xfId="0" applyNumberFormat="1" applyFont="1" applyFill="1" applyBorder="1"/>
    <xf numFmtId="3" fontId="41" fillId="25" borderId="36" xfId="0" applyNumberFormat="1" applyFont="1" applyFill="1" applyBorder="1"/>
    <xf numFmtId="0" fontId="42" fillId="26" borderId="33" xfId="0" applyFont="1" applyFill="1" applyBorder="1"/>
    <xf numFmtId="1" fontId="42" fillId="26" borderId="19" xfId="0" applyNumberFormat="1" applyFont="1" applyFill="1" applyBorder="1"/>
    <xf numFmtId="0" fontId="42" fillId="26" borderId="19" xfId="0" applyFont="1" applyFill="1" applyBorder="1"/>
    <xf numFmtId="0" fontId="42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40" fillId="26" borderId="19" xfId="0" applyFont="1" applyFill="1" applyBorder="1"/>
    <xf numFmtId="0" fontId="40" fillId="26" borderId="20" xfId="0" applyFont="1" applyFill="1" applyBorder="1"/>
    <xf numFmtId="0" fontId="40" fillId="26" borderId="33" xfId="0" applyFont="1" applyFill="1" applyBorder="1"/>
    <xf numFmtId="0" fontId="40" fillId="26" borderId="26" xfId="0" applyFont="1" applyFill="1" applyBorder="1"/>
    <xf numFmtId="3" fontId="42" fillId="0" borderId="0" xfId="0" applyNumberFormat="1" applyFont="1"/>
    <xf numFmtId="3" fontId="42" fillId="26" borderId="28" xfId="0" applyNumberFormat="1" applyFont="1" applyFill="1" applyBorder="1" applyAlignment="1"/>
    <xf numFmtId="3" fontId="42" fillId="26" borderId="27" xfId="0" applyNumberFormat="1" applyFont="1" applyFill="1" applyBorder="1" applyAlignment="1"/>
    <xf numFmtId="3" fontId="42" fillId="26" borderId="11" xfId="0" applyNumberFormat="1" applyFont="1" applyFill="1" applyBorder="1" applyAlignment="1"/>
    <xf numFmtId="3" fontId="42" fillId="0" borderId="11" xfId="0" applyNumberFormat="1" applyFont="1" applyFill="1" applyBorder="1" applyAlignment="1"/>
    <xf numFmtId="3" fontId="42" fillId="0" borderId="14" xfId="0" applyNumberFormat="1" applyFont="1" applyFill="1" applyBorder="1" applyAlignment="1"/>
    <xf numFmtId="0" fontId="40" fillId="26" borderId="0" xfId="0" applyFont="1" applyFill="1" applyBorder="1"/>
    <xf numFmtId="3" fontId="40" fillId="0" borderId="0" xfId="0" applyNumberFormat="1" applyFont="1" applyFill="1" applyBorder="1"/>
    <xf numFmtId="0" fontId="40" fillId="26" borderId="30" xfId="0" applyFont="1" applyFill="1" applyBorder="1"/>
    <xf numFmtId="3" fontId="41" fillId="26" borderId="28" xfId="0" applyNumberFormat="1" applyFont="1" applyFill="1" applyBorder="1"/>
    <xf numFmtId="3" fontId="41" fillId="26" borderId="11" xfId="0" applyNumberFormat="1" applyFont="1" applyFill="1" applyBorder="1"/>
    <xf numFmtId="3" fontId="42" fillId="27" borderId="11" xfId="0" applyNumberFormat="1" applyFont="1" applyFill="1" applyBorder="1"/>
    <xf numFmtId="3" fontId="41" fillId="27" borderId="11" xfId="0" applyNumberFormat="1" applyFont="1" applyFill="1" applyBorder="1"/>
    <xf numFmtId="0" fontId="42" fillId="0" borderId="16" xfId="0" applyFont="1" applyFill="1" applyBorder="1"/>
    <xf numFmtId="3" fontId="42" fillId="0" borderId="0" xfId="0" applyNumberFormat="1" applyFont="1" applyBorder="1"/>
    <xf numFmtId="0" fontId="37" fillId="0" borderId="0" xfId="0" applyFont="1" applyBorder="1" applyAlignment="1">
      <alignment horizontal="left" wrapText="1"/>
    </xf>
    <xf numFmtId="3" fontId="41" fillId="0" borderId="28" xfId="0" applyNumberFormat="1" applyFont="1" applyFill="1" applyBorder="1"/>
    <xf numFmtId="0" fontId="35" fillId="0" borderId="50" xfId="0" applyFont="1" applyFill="1" applyBorder="1"/>
    <xf numFmtId="0" fontId="35" fillId="26" borderId="22" xfId="0" applyFont="1" applyFill="1" applyBorder="1"/>
    <xf numFmtId="0" fontId="35" fillId="26" borderId="33" xfId="0" applyFont="1" applyFill="1" applyBorder="1"/>
    <xf numFmtId="0" fontId="35" fillId="0" borderId="0" xfId="0" applyFont="1"/>
    <xf numFmtId="0" fontId="42" fillId="0" borderId="53" xfId="0" applyFont="1" applyFill="1" applyBorder="1"/>
    <xf numFmtId="0" fontId="42" fillId="0" borderId="54" xfId="0" applyFont="1" applyBorder="1"/>
    <xf numFmtId="0" fontId="42" fillId="0" borderId="55" xfId="0" applyFont="1" applyBorder="1"/>
    <xf numFmtId="3" fontId="42" fillId="26" borderId="54" xfId="0" applyNumberFormat="1" applyFont="1" applyFill="1" applyBorder="1"/>
    <xf numFmtId="3" fontId="42" fillId="26" borderId="56" xfId="0" applyNumberFormat="1" applyFont="1" applyFill="1" applyBorder="1"/>
    <xf numFmtId="3" fontId="42" fillId="0" borderId="54" xfId="0" applyNumberFormat="1" applyFont="1" applyFill="1" applyBorder="1"/>
    <xf numFmtId="3" fontId="42" fillId="0" borderId="57" xfId="0" applyNumberFormat="1" applyFont="1" applyFill="1" applyBorder="1"/>
    <xf numFmtId="0" fontId="35" fillId="0" borderId="46" xfId="0" applyFont="1" applyFill="1" applyBorder="1"/>
    <xf numFmtId="0" fontId="35" fillId="26" borderId="58" xfId="0" applyFont="1" applyFill="1" applyBorder="1"/>
    <xf numFmtId="0" fontId="35" fillId="26" borderId="59" xfId="0" applyFont="1" applyFill="1" applyBorder="1"/>
    <xf numFmtId="0" fontId="65" fillId="0" borderId="0" xfId="0" applyFont="1"/>
    <xf numFmtId="0" fontId="64" fillId="0" borderId="0" xfId="92"/>
    <xf numFmtId="0" fontId="72" fillId="0" borderId="0" xfId="53" applyFont="1" applyAlignment="1">
      <alignment horizontal="left" vertical="center"/>
    </xf>
    <xf numFmtId="0" fontId="35" fillId="0" borderId="0" xfId="53" applyAlignment="1">
      <alignment horizontal="center" vertical="center"/>
    </xf>
    <xf numFmtId="0" fontId="36" fillId="0" borderId="0" xfId="53" applyFont="1" applyAlignment="1">
      <alignment horizontal="center" vertical="center"/>
    </xf>
    <xf numFmtId="0" fontId="37" fillId="0" borderId="0" xfId="53" applyFont="1" applyAlignment="1">
      <alignment horizontal="left" vertical="center"/>
    </xf>
    <xf numFmtId="0" fontId="39" fillId="0" borderId="0" xfId="53" applyFont="1" applyAlignment="1">
      <alignment horizontal="center" vertical="center"/>
    </xf>
    <xf numFmtId="0" fontId="37" fillId="0" borderId="0" xfId="53" applyFont="1" applyBorder="1" applyAlignment="1">
      <alignment horizontal="left" vertical="center"/>
    </xf>
    <xf numFmtId="0" fontId="35" fillId="0" borderId="60" xfId="53" applyBorder="1"/>
    <xf numFmtId="0" fontId="41" fillId="24" borderId="11" xfId="53" applyFont="1" applyFill="1" applyBorder="1" applyAlignment="1">
      <alignment horizontal="center" vertical="center"/>
    </xf>
    <xf numFmtId="0" fontId="41" fillId="24" borderId="19" xfId="53" applyFont="1" applyFill="1" applyBorder="1" applyAlignment="1">
      <alignment horizontal="center" vertical="center" wrapText="1"/>
    </xf>
    <xf numFmtId="1" fontId="41" fillId="24" borderId="62" xfId="54" applyNumberFormat="1" applyFont="1" applyFill="1" applyBorder="1" applyAlignment="1">
      <alignment horizontal="center" vertical="center"/>
    </xf>
    <xf numFmtId="1" fontId="41" fillId="24" borderId="63" xfId="54" applyNumberFormat="1" applyFont="1" applyFill="1" applyBorder="1" applyAlignment="1">
      <alignment horizontal="center" vertical="center"/>
    </xf>
    <xf numFmtId="0" fontId="41" fillId="24" borderId="20" xfId="53" applyFont="1" applyFill="1" applyBorder="1" applyAlignment="1">
      <alignment horizontal="center" vertical="center" wrapText="1"/>
    </xf>
    <xf numFmtId="0" fontId="41" fillId="24" borderId="67" xfId="53" applyFont="1" applyFill="1" applyBorder="1" applyAlignment="1">
      <alignment horizontal="center" vertical="center" wrapText="1"/>
    </xf>
    <xf numFmtId="0" fontId="41" fillId="24" borderId="39" xfId="53" applyFont="1" applyFill="1" applyBorder="1" applyAlignment="1">
      <alignment horizontal="center" vertical="center" wrapText="1"/>
    </xf>
    <xf numFmtId="0" fontId="41" fillId="24" borderId="68" xfId="53" applyFont="1" applyFill="1" applyBorder="1" applyAlignment="1">
      <alignment horizontal="center" vertical="center" wrapText="1"/>
    </xf>
    <xf numFmtId="0" fontId="41" fillId="24" borderId="69" xfId="53" applyFont="1" applyFill="1" applyBorder="1" applyAlignment="1">
      <alignment horizontal="center" vertical="center" wrapText="1"/>
    </xf>
    <xf numFmtId="0" fontId="42" fillId="0" borderId="16" xfId="53" applyFont="1" applyBorder="1" applyAlignment="1">
      <alignment horizontal="left" vertical="center"/>
    </xf>
    <xf numFmtId="0" fontId="42" fillId="0" borderId="11" xfId="53" applyFont="1" applyBorder="1" applyAlignment="1">
      <alignment horizontal="center" vertical="center"/>
    </xf>
    <xf numFmtId="0" fontId="42" fillId="0" borderId="11" xfId="53" quotePrefix="1" applyFont="1" applyBorder="1" applyAlignment="1">
      <alignment horizontal="center" vertical="center" wrapText="1"/>
    </xf>
    <xf numFmtId="0" fontId="42" fillId="0" borderId="11" xfId="53" applyFont="1" applyBorder="1" applyAlignment="1">
      <alignment horizontal="center" vertical="center" wrapText="1"/>
    </xf>
    <xf numFmtId="0" fontId="42" fillId="0" borderId="19" xfId="53" applyFont="1" applyBorder="1" applyAlignment="1">
      <alignment horizontal="center" vertical="center" wrapText="1"/>
    </xf>
    <xf numFmtId="0" fontId="42" fillId="0" borderId="70" xfId="53" applyFont="1" applyBorder="1" applyAlignment="1">
      <alignment horizontal="center" vertical="center"/>
    </xf>
    <xf numFmtId="0" fontId="42" fillId="0" borderId="71" xfId="53" applyFont="1" applyBorder="1" applyAlignment="1">
      <alignment horizontal="center" vertical="center"/>
    </xf>
    <xf numFmtId="0" fontId="42" fillId="0" borderId="72" xfId="53" applyFont="1" applyBorder="1" applyAlignment="1">
      <alignment horizontal="center" vertical="center"/>
    </xf>
    <xf numFmtId="0" fontId="42" fillId="27" borderId="73" xfId="53" quotePrefix="1" applyFont="1" applyFill="1" applyBorder="1" applyAlignment="1">
      <alignment horizontal="right" vertical="center" wrapText="1"/>
    </xf>
    <xf numFmtId="0" fontId="42" fillId="27" borderId="70" xfId="53" quotePrefix="1" applyFont="1" applyFill="1" applyBorder="1" applyAlignment="1">
      <alignment horizontal="right" vertical="center" wrapText="1"/>
    </xf>
    <xf numFmtId="0" fontId="42" fillId="26" borderId="71" xfId="53" applyFont="1" applyFill="1" applyBorder="1" applyAlignment="1">
      <alignment horizontal="right" vertical="center" wrapText="1"/>
    </xf>
    <xf numFmtId="0" fontId="42" fillId="27" borderId="74" xfId="53" quotePrefix="1" applyFont="1" applyFill="1" applyBorder="1" applyAlignment="1">
      <alignment horizontal="right" vertical="center" wrapText="1"/>
    </xf>
    <xf numFmtId="0" fontId="42" fillId="0" borderId="19" xfId="53" applyFont="1" applyBorder="1" applyAlignment="1">
      <alignment horizontal="center" vertical="center"/>
    </xf>
    <xf numFmtId="0" fontId="42" fillId="0" borderId="75" xfId="53" applyFont="1" applyBorder="1" applyAlignment="1">
      <alignment horizontal="center" vertical="center"/>
    </xf>
    <xf numFmtId="0" fontId="42" fillId="0" borderId="76" xfId="53" applyFont="1" applyBorder="1" applyAlignment="1">
      <alignment horizontal="center" vertical="center"/>
    </xf>
    <xf numFmtId="0" fontId="42" fillId="27" borderId="77" xfId="53" applyFont="1" applyFill="1" applyBorder="1" applyAlignment="1">
      <alignment horizontal="right" vertical="center"/>
    </xf>
    <xf numFmtId="0" fontId="42" fillId="27" borderId="75" xfId="53" applyFont="1" applyFill="1" applyBorder="1" applyAlignment="1">
      <alignment horizontal="right" vertical="center"/>
    </xf>
    <xf numFmtId="0" fontId="42" fillId="26" borderId="76" xfId="53" applyFont="1" applyFill="1" applyBorder="1" applyAlignment="1">
      <alignment horizontal="right" vertical="center"/>
    </xf>
    <xf numFmtId="0" fontId="42" fillId="27" borderId="78" xfId="53" applyFont="1" applyFill="1" applyBorder="1" applyAlignment="1">
      <alignment horizontal="right" vertical="center"/>
    </xf>
    <xf numFmtId="0" fontId="42" fillId="0" borderId="19" xfId="53" quotePrefix="1" applyFont="1" applyBorder="1" applyAlignment="1">
      <alignment horizontal="center" vertical="center" wrapText="1"/>
    </xf>
    <xf numFmtId="0" fontId="42" fillId="0" borderId="75" xfId="53" quotePrefix="1" applyFont="1" applyBorder="1" applyAlignment="1">
      <alignment horizontal="center" vertical="center" wrapText="1"/>
    </xf>
    <xf numFmtId="0" fontId="42" fillId="0" borderId="76" xfId="53" quotePrefix="1" applyFont="1" applyBorder="1" applyAlignment="1">
      <alignment horizontal="center" vertical="center" wrapText="1"/>
    </xf>
    <xf numFmtId="0" fontId="42" fillId="27" borderId="77" xfId="53" quotePrefix="1" applyFont="1" applyFill="1" applyBorder="1" applyAlignment="1">
      <alignment horizontal="right" vertical="center" wrapText="1"/>
    </xf>
    <xf numFmtId="0" fontId="42" fillId="26" borderId="75" xfId="53" quotePrefix="1" applyFont="1" applyFill="1" applyBorder="1" applyAlignment="1">
      <alignment horizontal="right" vertical="center" wrapText="1"/>
    </xf>
    <xf numFmtId="0" fontId="42" fillId="26" borderId="76" xfId="53" quotePrefix="1" applyFont="1" applyFill="1" applyBorder="1" applyAlignment="1">
      <alignment horizontal="right" vertical="center" wrapText="1"/>
    </xf>
    <xf numFmtId="0" fontId="42" fillId="27" borderId="78" xfId="53" quotePrefix="1" applyFont="1" applyFill="1" applyBorder="1" applyAlignment="1">
      <alignment horizontal="right" vertical="center" wrapText="1"/>
    </xf>
    <xf numFmtId="0" fontId="42" fillId="27" borderId="77" xfId="53" applyFont="1" applyFill="1" applyBorder="1" applyAlignment="1">
      <alignment horizontal="right" vertical="center" wrapText="1"/>
    </xf>
    <xf numFmtId="0" fontId="42" fillId="26" borderId="76" xfId="53" applyFont="1" applyFill="1" applyBorder="1" applyAlignment="1">
      <alignment horizontal="right" vertical="center" wrapText="1"/>
    </xf>
    <xf numFmtId="0" fontId="42" fillId="27" borderId="78" xfId="53" applyFont="1" applyFill="1" applyBorder="1" applyAlignment="1">
      <alignment horizontal="right" vertical="center" wrapText="1"/>
    </xf>
    <xf numFmtId="0" fontId="42" fillId="27" borderId="80" xfId="53" quotePrefix="1" applyFont="1" applyFill="1" applyBorder="1" applyAlignment="1">
      <alignment horizontal="right" vertical="center" wrapText="1"/>
    </xf>
    <xf numFmtId="0" fontId="42" fillId="26" borderId="48" xfId="53" quotePrefix="1" applyFont="1" applyFill="1" applyBorder="1" applyAlignment="1">
      <alignment horizontal="right" vertical="center" wrapText="1"/>
    </xf>
    <xf numFmtId="3" fontId="42" fillId="0" borderId="11" xfId="55" quotePrefix="1" applyNumberFormat="1" applyFont="1" applyBorder="1" applyAlignment="1">
      <alignment horizontal="right" vertical="center" wrapText="1"/>
    </xf>
    <xf numFmtId="3" fontId="42" fillId="0" borderId="11" xfId="55" applyNumberFormat="1" applyFont="1" applyBorder="1" applyAlignment="1">
      <alignment horizontal="right" vertical="center"/>
    </xf>
    <xf numFmtId="3" fontId="42" fillId="0" borderId="19" xfId="55" applyNumberFormat="1" applyFont="1" applyBorder="1" applyAlignment="1">
      <alignment horizontal="right" vertical="center"/>
    </xf>
    <xf numFmtId="44" fontId="42" fillId="0" borderId="81" xfId="93" applyFont="1" applyBorder="1" applyAlignment="1">
      <alignment horizontal="center" vertical="center"/>
    </xf>
    <xf numFmtId="44" fontId="42" fillId="0" borderId="81" xfId="93" applyFont="1" applyBorder="1" applyAlignment="1">
      <alignment horizontal="right" vertical="center"/>
    </xf>
    <xf numFmtId="44" fontId="42" fillId="0" borderId="29" xfId="93" applyFont="1" applyBorder="1" applyAlignment="1">
      <alignment horizontal="right" vertical="center"/>
    </xf>
    <xf numFmtId="44" fontId="73" fillId="0" borderId="75" xfId="93" applyFont="1" applyBorder="1"/>
    <xf numFmtId="4" fontId="73" fillId="0" borderId="0" xfId="92" applyNumberFormat="1" applyFont="1"/>
    <xf numFmtId="4" fontId="64" fillId="0" borderId="75" xfId="92" applyNumberFormat="1" applyBorder="1"/>
    <xf numFmtId="3" fontId="42" fillId="0" borderId="11" xfId="53" quotePrefix="1" applyNumberFormat="1" applyFont="1" applyBorder="1" applyAlignment="1">
      <alignment horizontal="right" vertical="center" wrapText="1"/>
    </xf>
    <xf numFmtId="3" fontId="42" fillId="0" borderId="11" xfId="53" applyNumberFormat="1" applyFont="1" applyBorder="1" applyAlignment="1">
      <alignment horizontal="right" vertical="center"/>
    </xf>
    <xf numFmtId="3" fontId="42" fillId="0" borderId="19" xfId="53" applyNumberFormat="1" applyFont="1" applyBorder="1" applyAlignment="1">
      <alignment horizontal="right" vertical="center"/>
    </xf>
    <xf numFmtId="44" fontId="42" fillId="0" borderId="75" xfId="93" applyFont="1" applyBorder="1" applyAlignment="1">
      <alignment vertical="center"/>
    </xf>
    <xf numFmtId="44" fontId="42" fillId="0" borderId="76" xfId="93" applyFont="1" applyBorder="1" applyAlignment="1">
      <alignment vertical="center"/>
    </xf>
    <xf numFmtId="44" fontId="35" fillId="26" borderId="82" xfId="93" applyFont="1" applyFill="1" applyBorder="1" applyAlignment="1">
      <alignment horizontal="right" vertical="center"/>
    </xf>
    <xf numFmtId="44" fontId="35" fillId="26" borderId="75" xfId="93" applyFont="1" applyFill="1" applyBorder="1" applyAlignment="1">
      <alignment horizontal="right" vertical="center"/>
    </xf>
    <xf numFmtId="44" fontId="42" fillId="26" borderId="48" xfId="93" applyFont="1" applyFill="1" applyBorder="1" applyAlignment="1">
      <alignment horizontal="right" vertical="center"/>
    </xf>
    <xf numFmtId="174" fontId="42" fillId="0" borderId="19" xfId="53" quotePrefix="1" applyNumberFormat="1" applyFont="1" applyBorder="1" applyAlignment="1">
      <alignment horizontal="right" vertical="center" wrapText="1"/>
    </xf>
    <xf numFmtId="44" fontId="42" fillId="0" borderId="75" xfId="93" applyFont="1" applyBorder="1" applyAlignment="1">
      <alignment horizontal="right" vertical="center"/>
    </xf>
    <xf numFmtId="44" fontId="66" fillId="0" borderId="83" xfId="93" applyFont="1" applyBorder="1"/>
    <xf numFmtId="0" fontId="42" fillId="0" borderId="84" xfId="53" applyFont="1" applyBorder="1" applyAlignment="1">
      <alignment horizontal="center" vertical="center"/>
    </xf>
    <xf numFmtId="0" fontId="42" fillId="0" borderId="85" xfId="53" applyFont="1" applyBorder="1" applyAlignment="1">
      <alignment horizontal="center" vertical="center"/>
    </xf>
    <xf numFmtId="0" fontId="42" fillId="0" borderId="45" xfId="53" applyFont="1" applyBorder="1" applyAlignment="1">
      <alignment horizontal="center" vertical="center"/>
    </xf>
    <xf numFmtId="0" fontId="42" fillId="0" borderId="86" xfId="53" applyFont="1" applyBorder="1" applyAlignment="1">
      <alignment horizontal="center" vertical="center"/>
    </xf>
    <xf numFmtId="0" fontId="42" fillId="26" borderId="87" xfId="53" applyFont="1" applyFill="1" applyBorder="1" applyAlignment="1">
      <alignment horizontal="right" vertical="center"/>
    </xf>
    <xf numFmtId="0" fontId="42" fillId="26" borderId="88" xfId="53" applyFont="1" applyFill="1" applyBorder="1" applyAlignment="1">
      <alignment horizontal="center" vertical="center"/>
    </xf>
    <xf numFmtId="44" fontId="35" fillId="27" borderId="89" xfId="93" applyFont="1" applyFill="1" applyBorder="1" applyAlignment="1">
      <alignment horizontal="center" vertical="center"/>
    </xf>
    <xf numFmtId="0" fontId="41" fillId="0" borderId="29" xfId="53" applyFont="1" applyBorder="1" applyAlignment="1">
      <alignment vertical="center" wrapText="1"/>
    </xf>
    <xf numFmtId="0" fontId="41" fillId="0" borderId="0" xfId="53" applyFont="1" applyBorder="1" applyAlignment="1">
      <alignment vertical="center" wrapText="1"/>
    </xf>
    <xf numFmtId="0" fontId="41" fillId="25" borderId="16" xfId="53" applyFont="1" applyFill="1" applyBorder="1" applyAlignment="1">
      <alignment horizontal="left" vertical="center"/>
    </xf>
    <xf numFmtId="0" fontId="42" fillId="25" borderId="11" xfId="53" applyFont="1" applyFill="1" applyBorder="1" applyAlignment="1">
      <alignment horizontal="center" vertical="center"/>
    </xf>
    <xf numFmtId="0" fontId="42" fillId="25" borderId="19" xfId="53" applyFont="1" applyFill="1" applyBorder="1" applyAlignment="1">
      <alignment horizontal="center" vertical="center"/>
    </xf>
    <xf numFmtId="0" fontId="42" fillId="25" borderId="70" xfId="53" applyFont="1" applyFill="1" applyBorder="1" applyAlignment="1">
      <alignment horizontal="center" vertical="center"/>
    </xf>
    <xf numFmtId="0" fontId="42" fillId="25" borderId="67" xfId="53" applyFont="1" applyFill="1" applyBorder="1" applyAlignment="1">
      <alignment horizontal="center" vertical="center"/>
    </xf>
    <xf numFmtId="0" fontId="42" fillId="25" borderId="39" xfId="53" applyFont="1" applyFill="1" applyBorder="1" applyAlignment="1">
      <alignment horizontal="center" vertical="center"/>
    </xf>
    <xf numFmtId="0" fontId="41" fillId="0" borderId="16" xfId="53" applyFont="1" applyBorder="1" applyAlignment="1">
      <alignment horizontal="left" vertical="center"/>
    </xf>
    <xf numFmtId="0" fontId="42" fillId="27" borderId="79" xfId="53" applyFont="1" applyFill="1" applyBorder="1" applyAlignment="1">
      <alignment horizontal="center" vertical="center"/>
    </xf>
    <xf numFmtId="0" fontId="42" fillId="26" borderId="62" xfId="53" applyFont="1" applyFill="1" applyBorder="1" applyAlignment="1">
      <alignment horizontal="center" vertical="center"/>
    </xf>
    <xf numFmtId="0" fontId="42" fillId="26" borderId="71" xfId="53" applyFont="1" applyFill="1" applyBorder="1" applyAlignment="1">
      <alignment horizontal="center" vertical="center"/>
    </xf>
    <xf numFmtId="0" fontId="42" fillId="26" borderId="78" xfId="53" applyFont="1" applyFill="1" applyBorder="1" applyAlignment="1">
      <alignment horizontal="center" vertical="center"/>
    </xf>
    <xf numFmtId="0" fontId="42" fillId="27" borderId="76" xfId="53" applyFont="1" applyFill="1" applyBorder="1" applyAlignment="1">
      <alignment horizontal="center" vertical="center"/>
    </xf>
    <xf numFmtId="0" fontId="42" fillId="26" borderId="75" xfId="53" applyFont="1" applyFill="1" applyBorder="1" applyAlignment="1">
      <alignment horizontal="center" vertical="center"/>
    </xf>
    <xf numFmtId="0" fontId="42" fillId="26" borderId="76" xfId="53" applyFont="1" applyFill="1" applyBorder="1" applyAlignment="1">
      <alignment horizontal="center" vertical="center"/>
    </xf>
    <xf numFmtId="0" fontId="42" fillId="27" borderId="75" xfId="53" applyFont="1" applyFill="1" applyBorder="1" applyAlignment="1">
      <alignment horizontal="center" vertical="center"/>
    </xf>
    <xf numFmtId="0" fontId="42" fillId="27" borderId="72" xfId="53" applyFont="1" applyFill="1" applyBorder="1" applyAlignment="1">
      <alignment horizontal="center" vertical="center"/>
    </xf>
    <xf numFmtId="0" fontId="42" fillId="26" borderId="90" xfId="53" applyFont="1" applyFill="1" applyBorder="1" applyAlignment="1">
      <alignment horizontal="center" vertical="center"/>
    </xf>
    <xf numFmtId="0" fontId="42" fillId="25" borderId="75" xfId="53" applyFont="1" applyFill="1" applyBorder="1" applyAlignment="1">
      <alignment horizontal="center" vertical="center"/>
    </xf>
    <xf numFmtId="0" fontId="42" fillId="25" borderId="76" xfId="53" applyFont="1" applyFill="1" applyBorder="1" applyAlignment="1">
      <alignment horizontal="center" vertical="center"/>
    </xf>
    <xf numFmtId="0" fontId="42" fillId="27" borderId="78" xfId="53" applyFont="1" applyFill="1" applyBorder="1" applyAlignment="1">
      <alignment horizontal="center" vertical="center"/>
    </xf>
    <xf numFmtId="0" fontId="42" fillId="27" borderId="82" xfId="53" applyFont="1" applyFill="1" applyBorder="1" applyAlignment="1">
      <alignment horizontal="center" vertical="center"/>
    </xf>
    <xf numFmtId="0" fontId="42" fillId="0" borderId="18" xfId="53" applyFont="1" applyBorder="1" applyAlignment="1">
      <alignment horizontal="left" vertical="center"/>
    </xf>
    <xf numFmtId="0" fontId="42" fillId="0" borderId="12" xfId="53" applyFont="1" applyBorder="1" applyAlignment="1">
      <alignment horizontal="center" vertical="center"/>
    </xf>
    <xf numFmtId="0" fontId="42" fillId="0" borderId="20" xfId="53" applyFont="1" applyBorder="1" applyAlignment="1">
      <alignment horizontal="center" vertical="center"/>
    </xf>
    <xf numFmtId="0" fontId="42" fillId="27" borderId="85" xfId="53" applyFont="1" applyFill="1" applyBorder="1" applyAlignment="1">
      <alignment horizontal="center" vertical="center"/>
    </xf>
    <xf numFmtId="0" fontId="42" fillId="27" borderId="84" xfId="53" applyFont="1" applyFill="1" applyBorder="1" applyAlignment="1">
      <alignment horizontal="center" vertical="center"/>
    </xf>
    <xf numFmtId="0" fontId="42" fillId="27" borderId="91" xfId="53" applyFont="1" applyFill="1" applyBorder="1" applyAlignment="1">
      <alignment horizontal="center" vertical="center"/>
    </xf>
    <xf numFmtId="0" fontId="74" fillId="0" borderId="0" xfId="0" applyFont="1" applyAlignment="1">
      <alignment horizontal="left" vertical="center"/>
    </xf>
    <xf numFmtId="0" fontId="75" fillId="0" borderId="0" xfId="0" applyFont="1"/>
    <xf numFmtId="0" fontId="75" fillId="0" borderId="0" xfId="0" applyFont="1" applyAlignment="1"/>
    <xf numFmtId="0" fontId="76" fillId="0" borderId="0" xfId="0" applyFont="1" applyAlignment="1">
      <alignment vertical="center"/>
    </xf>
    <xf numFmtId="0" fontId="77" fillId="0" borderId="0" xfId="0" applyFont="1" applyAlignment="1"/>
    <xf numFmtId="0" fontId="78" fillId="0" borderId="0" xfId="0" applyFont="1" applyAlignment="1"/>
    <xf numFmtId="0" fontId="78" fillId="0" borderId="0" xfId="0" applyFont="1"/>
    <xf numFmtId="0" fontId="77" fillId="24" borderId="43" xfId="0" applyFont="1" applyFill="1" applyBorder="1" applyAlignment="1">
      <alignment horizontal="center" vertical="center" wrapText="1"/>
    </xf>
    <xf numFmtId="0" fontId="77" fillId="24" borderId="95" xfId="0" applyFont="1" applyFill="1" applyBorder="1" applyAlignment="1">
      <alignment horizontal="center" vertical="center" wrapText="1"/>
    </xf>
    <xf numFmtId="0" fontId="77" fillId="24" borderId="38" xfId="0" applyFont="1" applyFill="1" applyBorder="1" applyAlignment="1">
      <alignment horizontal="center" vertical="center" wrapText="1"/>
    </xf>
    <xf numFmtId="0" fontId="79" fillId="0" borderId="32" xfId="0" applyFont="1" applyBorder="1" applyAlignment="1"/>
    <xf numFmtId="0" fontId="79" fillId="0" borderId="28" xfId="0" applyFont="1" applyBorder="1" applyAlignment="1">
      <alignment horizontal="center"/>
    </xf>
    <xf numFmtId="1" fontId="79" fillId="0" borderId="28" xfId="0" applyNumberFormat="1" applyFont="1" applyBorder="1"/>
    <xf numFmtId="1" fontId="79" fillId="26" borderId="28" xfId="0" applyNumberFormat="1" applyFont="1" applyFill="1" applyBorder="1"/>
    <xf numFmtId="1" fontId="79" fillId="0" borderId="22" xfId="0" applyNumberFormat="1" applyFont="1" applyFill="1" applyBorder="1"/>
    <xf numFmtId="0" fontId="80" fillId="0" borderId="0" xfId="0" applyFont="1"/>
    <xf numFmtId="0" fontId="79" fillId="0" borderId="16" xfId="0" applyFont="1" applyBorder="1" applyAlignment="1"/>
    <xf numFmtId="0" fontId="79" fillId="0" borderId="11" xfId="0" applyFont="1" applyBorder="1" applyAlignment="1">
      <alignment horizontal="center"/>
    </xf>
    <xf numFmtId="1" fontId="79" fillId="0" borderId="11" xfId="0" applyNumberFormat="1" applyFont="1" applyBorder="1"/>
    <xf numFmtId="1" fontId="79" fillId="26" borderId="11" xfId="0" applyNumberFormat="1" applyFont="1" applyFill="1" applyBorder="1"/>
    <xf numFmtId="1" fontId="79" fillId="0" borderId="14" xfId="0" applyNumberFormat="1" applyFont="1" applyFill="1" applyBorder="1"/>
    <xf numFmtId="3" fontId="35" fillId="0" borderId="0" xfId="0" applyNumberFormat="1" applyFont="1"/>
    <xf numFmtId="0" fontId="42" fillId="0" borderId="79" xfId="53" quotePrefix="1" applyFont="1" applyBorder="1" applyAlignment="1">
      <alignment horizontal="center" vertical="center" wrapText="1"/>
    </xf>
    <xf numFmtId="44" fontId="42" fillId="0" borderId="76" xfId="93" applyFont="1" applyBorder="1" applyAlignment="1">
      <alignment horizontal="right" vertical="center"/>
    </xf>
    <xf numFmtId="44" fontId="42" fillId="0" borderId="72" xfId="93" applyFont="1" applyBorder="1" applyAlignment="1">
      <alignment vertical="center"/>
    </xf>
    <xf numFmtId="0" fontId="42" fillId="25" borderId="96" xfId="53" applyFont="1" applyFill="1" applyBorder="1" applyAlignment="1">
      <alignment horizontal="center" vertical="center"/>
    </xf>
    <xf numFmtId="0" fontId="42" fillId="25" borderId="97" xfId="53" applyFont="1" applyFill="1" applyBorder="1" applyAlignment="1">
      <alignment horizontal="center" vertical="center"/>
    </xf>
    <xf numFmtId="0" fontId="42" fillId="25" borderId="98" xfId="53" applyFont="1" applyFill="1" applyBorder="1" applyAlignment="1">
      <alignment horizontal="center" vertical="center"/>
    </xf>
    <xf numFmtId="0" fontId="42" fillId="26" borderId="50" xfId="53" applyFont="1" applyFill="1" applyBorder="1" applyAlignment="1">
      <alignment horizontal="center" vertical="center"/>
    </xf>
    <xf numFmtId="0" fontId="42" fillId="26" borderId="99" xfId="53" applyFont="1" applyFill="1" applyBorder="1" applyAlignment="1">
      <alignment horizontal="center" vertical="center"/>
    </xf>
    <xf numFmtId="0" fontId="42" fillId="26" borderId="100" xfId="53" applyFont="1" applyFill="1" applyBorder="1" applyAlignment="1">
      <alignment horizontal="center" vertical="center"/>
    </xf>
    <xf numFmtId="0" fontId="42" fillId="27" borderId="11" xfId="53" applyFont="1" applyFill="1" applyBorder="1" applyAlignment="1">
      <alignment horizontal="center" vertical="center"/>
    </xf>
    <xf numFmtId="0" fontId="42" fillId="27" borderId="101" xfId="53" applyFont="1" applyFill="1" applyBorder="1" applyAlignment="1">
      <alignment horizontal="center" vertical="center"/>
    </xf>
    <xf numFmtId="0" fontId="42" fillId="26" borderId="48" xfId="53" applyFont="1" applyFill="1" applyBorder="1" applyAlignment="1">
      <alignment horizontal="center" vertical="center"/>
    </xf>
    <xf numFmtId="0" fontId="42" fillId="26" borderId="19" xfId="53" applyFont="1" applyFill="1" applyBorder="1" applyAlignment="1">
      <alignment horizontal="center" vertical="center"/>
    </xf>
    <xf numFmtId="0" fontId="42" fillId="25" borderId="78" xfId="53" applyFont="1" applyFill="1" applyBorder="1" applyAlignment="1">
      <alignment horizontal="center" vertical="center"/>
    </xf>
    <xf numFmtId="0" fontId="42" fillId="25" borderId="48" xfId="53" applyFont="1" applyFill="1" applyBorder="1" applyAlignment="1">
      <alignment horizontal="center" vertical="center"/>
    </xf>
    <xf numFmtId="0" fontId="42" fillId="25" borderId="100" xfId="53" applyFont="1" applyFill="1" applyBorder="1" applyAlignment="1">
      <alignment horizontal="center" vertical="center"/>
    </xf>
    <xf numFmtId="0" fontId="42" fillId="25" borderId="101" xfId="53" applyFont="1" applyFill="1" applyBorder="1" applyAlignment="1">
      <alignment horizontal="center" vertical="center"/>
    </xf>
    <xf numFmtId="0" fontId="42" fillId="27" borderId="48" xfId="53" applyFont="1" applyFill="1" applyBorder="1" applyAlignment="1">
      <alignment horizontal="center" vertical="center"/>
    </xf>
    <xf numFmtId="0" fontId="42" fillId="27" borderId="19" xfId="53" applyFont="1" applyFill="1" applyBorder="1" applyAlignment="1">
      <alignment horizontal="center" vertical="center"/>
    </xf>
    <xf numFmtId="0" fontId="42" fillId="27" borderId="100" xfId="53" applyFont="1" applyFill="1" applyBorder="1" applyAlignment="1">
      <alignment horizontal="center" vertical="center"/>
    </xf>
    <xf numFmtId="0" fontId="42" fillId="27" borderId="102" xfId="53" applyFont="1" applyFill="1" applyBorder="1" applyAlignment="1">
      <alignment horizontal="center" vertical="center"/>
    </xf>
    <xf numFmtId="0" fontId="42" fillId="27" borderId="20" xfId="53" applyFont="1" applyFill="1" applyBorder="1" applyAlignment="1">
      <alignment horizontal="center" vertical="center"/>
    </xf>
    <xf numFmtId="0" fontId="42" fillId="27" borderId="103" xfId="53" applyFont="1" applyFill="1" applyBorder="1" applyAlignment="1">
      <alignment horizontal="center" vertical="center"/>
    </xf>
    <xf numFmtId="0" fontId="42" fillId="27" borderId="104" xfId="53" applyFont="1" applyFill="1" applyBorder="1" applyAlignment="1">
      <alignment horizontal="center" vertical="center"/>
    </xf>
    <xf numFmtId="0" fontId="42" fillId="27" borderId="105" xfId="53" applyFont="1" applyFill="1" applyBorder="1" applyAlignment="1">
      <alignment horizontal="center" vertical="center"/>
    </xf>
    <xf numFmtId="0" fontId="37" fillId="0" borderId="0" xfId="0" applyFont="1" applyBorder="1" applyAlignment="1"/>
    <xf numFmtId="0" fontId="41" fillId="24" borderId="10" xfId="0" applyFont="1" applyFill="1" applyBorder="1" applyAlignment="1">
      <alignment horizontal="center" vertical="center" wrapText="1"/>
    </xf>
    <xf numFmtId="0" fontId="41" fillId="24" borderId="11" xfId="0" applyFont="1" applyFill="1" applyBorder="1" applyAlignment="1">
      <alignment horizontal="center" vertical="center" wrapText="1"/>
    </xf>
    <xf numFmtId="0" fontId="41" fillId="24" borderId="12" xfId="0" applyFont="1" applyFill="1" applyBorder="1" applyAlignment="1">
      <alignment horizontal="center" vertical="center" wrapText="1"/>
    </xf>
    <xf numFmtId="1" fontId="41" fillId="24" borderId="48" xfId="32" applyNumberFormat="1" applyFont="1" applyFill="1" applyBorder="1" applyAlignment="1">
      <alignment horizontal="center" vertical="center"/>
    </xf>
    <xf numFmtId="0" fontId="76" fillId="0" borderId="0" xfId="0" applyFont="1" applyAlignment="1"/>
    <xf numFmtId="0" fontId="37" fillId="0" borderId="0" xfId="53" applyFont="1" applyAlignment="1">
      <alignment horizontal="center" vertical="center"/>
    </xf>
    <xf numFmtId="0" fontId="41" fillId="24" borderId="12" xfId="53" applyFont="1" applyFill="1" applyBorder="1" applyAlignment="1">
      <alignment horizontal="center" vertical="center" wrapText="1"/>
    </xf>
    <xf numFmtId="0" fontId="79" fillId="0" borderId="16" xfId="0" applyFont="1" applyFill="1" applyBorder="1" applyAlignment="1"/>
    <xf numFmtId="1" fontId="81" fillId="0" borderId="11" xfId="0" applyNumberFormat="1" applyFont="1" applyBorder="1"/>
    <xf numFmtId="1" fontId="81" fillId="29" borderId="11" xfId="0" applyNumberFormat="1" applyFont="1" applyFill="1" applyBorder="1"/>
    <xf numFmtId="44" fontId="73" fillId="0" borderId="0" xfId="93" applyFont="1" applyAlignment="1">
      <alignment vertical="center"/>
    </xf>
    <xf numFmtId="0" fontId="42" fillId="26" borderId="11" xfId="53" applyFont="1" applyFill="1" applyBorder="1" applyAlignment="1">
      <alignment horizontal="center" vertical="center"/>
    </xf>
    <xf numFmtId="0" fontId="1" fillId="0" borderId="0" xfId="129"/>
    <xf numFmtId="0" fontId="70" fillId="25" borderId="11" xfId="129" applyFont="1" applyFill="1" applyBorder="1" applyAlignment="1">
      <alignment horizontal="center" vertical="center" wrapText="1"/>
    </xf>
    <xf numFmtId="0" fontId="69" fillId="0" borderId="11" xfId="129" applyFont="1" applyFill="1" applyBorder="1"/>
    <xf numFmtId="0" fontId="70" fillId="0" borderId="11" xfId="129" applyFont="1" applyFill="1" applyBorder="1" applyAlignment="1">
      <alignment horizontal="center"/>
    </xf>
    <xf numFmtId="169" fontId="70" fillId="0" borderId="11" xfId="129" applyNumberFormat="1" applyFont="1" applyFill="1" applyBorder="1" applyAlignment="1">
      <alignment horizontal="center"/>
    </xf>
    <xf numFmtId="3" fontId="70" fillId="0" borderId="11" xfId="129" applyNumberFormat="1" applyFont="1" applyFill="1" applyBorder="1" applyAlignment="1">
      <alignment horizontal="center"/>
    </xf>
    <xf numFmtId="170" fontId="70" fillId="0" borderId="0" xfId="129" applyNumberFormat="1" applyFont="1" applyAlignment="1">
      <alignment horizontal="center"/>
    </xf>
    <xf numFmtId="170" fontId="70" fillId="0" borderId="11" xfId="129" applyNumberFormat="1" applyFont="1" applyBorder="1" applyAlignment="1">
      <alignment horizontal="center"/>
    </xf>
    <xf numFmtId="171" fontId="70" fillId="0" borderId="0" xfId="129" applyNumberFormat="1" applyFont="1" applyFill="1" applyBorder="1" applyAlignment="1">
      <alignment horizontal="center"/>
    </xf>
    <xf numFmtId="0" fontId="1" fillId="0" borderId="0" xfId="129" applyBorder="1"/>
    <xf numFmtId="171" fontId="70" fillId="0" borderId="11" xfId="129" applyNumberFormat="1" applyFont="1" applyFill="1" applyBorder="1" applyAlignment="1">
      <alignment horizontal="center"/>
    </xf>
    <xf numFmtId="171" fontId="70" fillId="0" borderId="0" xfId="129" applyNumberFormat="1" applyFont="1" applyAlignment="1">
      <alignment horizontal="center"/>
    </xf>
    <xf numFmtId="171" fontId="70" fillId="0" borderId="11" xfId="129" applyNumberFormat="1" applyFont="1" applyBorder="1" applyAlignment="1">
      <alignment horizontal="center"/>
    </xf>
    <xf numFmtId="0" fontId="71" fillId="28" borderId="11" xfId="129" applyFont="1" applyFill="1" applyBorder="1"/>
    <xf numFmtId="0" fontId="70" fillId="28" borderId="11" xfId="129" applyFont="1" applyFill="1" applyBorder="1" applyAlignment="1">
      <alignment horizontal="center"/>
    </xf>
    <xf numFmtId="3" fontId="70" fillId="28" borderId="11" xfId="129" applyNumberFormat="1" applyFont="1" applyFill="1" applyBorder="1" applyAlignment="1">
      <alignment horizontal="center"/>
    </xf>
    <xf numFmtId="172" fontId="70" fillId="0" borderId="11" xfId="129" applyNumberFormat="1" applyFont="1" applyFill="1" applyBorder="1" applyAlignment="1">
      <alignment horizontal="center"/>
    </xf>
    <xf numFmtId="171" fontId="70" fillId="0" borderId="11" xfId="129" applyNumberFormat="1" applyFont="1" applyFill="1" applyBorder="1" applyAlignment="1"/>
    <xf numFmtId="170" fontId="69" fillId="28" borderId="11" xfId="129" applyNumberFormat="1" applyFont="1" applyFill="1" applyBorder="1" applyAlignment="1">
      <alignment horizontal="center"/>
    </xf>
    <xf numFmtId="173" fontId="70" fillId="0" borderId="11" xfId="129" applyNumberFormat="1" applyFont="1" applyFill="1" applyBorder="1" applyAlignment="1">
      <alignment horizontal="center"/>
    </xf>
    <xf numFmtId="0" fontId="70" fillId="0" borderId="11" xfId="129" applyNumberFormat="1" applyFont="1" applyFill="1" applyBorder="1" applyAlignment="1">
      <alignment horizontal="center"/>
    </xf>
    <xf numFmtId="0" fontId="69" fillId="0" borderId="11" xfId="129" applyFont="1" applyFill="1" applyBorder="1" applyAlignment="1">
      <alignment horizontal="center"/>
    </xf>
    <xf numFmtId="4" fontId="70" fillId="0" borderId="11" xfId="129" applyNumberFormat="1" applyFont="1" applyFill="1" applyBorder="1" applyAlignment="1">
      <alignment horizontal="center"/>
    </xf>
    <xf numFmtId="171" fontId="69" fillId="0" borderId="11" xfId="129" applyNumberFormat="1" applyFont="1" applyFill="1" applyBorder="1" applyAlignment="1"/>
    <xf numFmtId="3" fontId="69" fillId="0" borderId="11" xfId="129" applyNumberFormat="1" applyFont="1" applyFill="1" applyBorder="1" applyAlignment="1">
      <alignment horizontal="center"/>
    </xf>
    <xf numFmtId="3" fontId="1" fillId="0" borderId="0" xfId="129" applyNumberFormat="1"/>
    <xf numFmtId="0" fontId="70" fillId="28" borderId="11" xfId="129" applyFont="1" applyFill="1" applyBorder="1"/>
    <xf numFmtId="171" fontId="70" fillId="28" borderId="11" xfId="129" applyNumberFormat="1" applyFont="1" applyFill="1" applyBorder="1" applyAlignment="1">
      <alignment horizontal="center"/>
    </xf>
    <xf numFmtId="0" fontId="69" fillId="0" borderId="11" xfId="129" applyNumberFormat="1" applyFont="1" applyFill="1" applyBorder="1" applyAlignment="1">
      <alignment horizontal="center"/>
    </xf>
    <xf numFmtId="9" fontId="70" fillId="0" borderId="11" xfId="130" applyFont="1" applyFill="1" applyBorder="1" applyAlignment="1">
      <alignment horizontal="center"/>
    </xf>
    <xf numFmtId="0" fontId="1" fillId="0" borderId="0" xfId="129" applyAlignment="1">
      <alignment horizontal="center"/>
    </xf>
    <xf numFmtId="171" fontId="1" fillId="0" borderId="0" xfId="129" applyNumberFormat="1"/>
    <xf numFmtId="171" fontId="1" fillId="0" borderId="0" xfId="129" applyNumberFormat="1" applyAlignment="1">
      <alignment horizontal="center"/>
    </xf>
    <xf numFmtId="0" fontId="82" fillId="30" borderId="55" xfId="89" applyFont="1" applyFill="1" applyBorder="1" applyAlignment="1">
      <alignment horizontal="center" vertical="center" wrapText="1"/>
    </xf>
    <xf numFmtId="0" fontId="82" fillId="30" borderId="33" xfId="89" applyFont="1" applyFill="1" applyBorder="1" applyAlignment="1">
      <alignment horizontal="center" vertical="center" wrapText="1"/>
    </xf>
    <xf numFmtId="0" fontId="67" fillId="30" borderId="50" xfId="89" applyFont="1" applyFill="1" applyBorder="1" applyAlignment="1">
      <alignment horizontal="left" vertical="center" wrapText="1"/>
    </xf>
    <xf numFmtId="0" fontId="83" fillId="31" borderId="28" xfId="89" applyFont="1" applyFill="1" applyBorder="1" applyAlignment="1">
      <alignment horizontal="center" vertical="center"/>
    </xf>
    <xf numFmtId="167" fontId="83" fillId="30" borderId="11" xfId="89" applyNumberFormat="1" applyFont="1" applyFill="1" applyBorder="1" applyAlignment="1">
      <alignment horizontal="center" vertical="center" wrapText="1"/>
    </xf>
    <xf numFmtId="167" fontId="67" fillId="30" borderId="11" xfId="89" applyNumberFormat="1" applyFont="1" applyFill="1" applyBorder="1" applyAlignment="1">
      <alignment horizontal="center" vertical="center" wrapText="1"/>
    </xf>
    <xf numFmtId="0" fontId="67" fillId="30" borderId="11" xfId="89" applyFont="1" applyFill="1" applyBorder="1" applyAlignment="1">
      <alignment horizontal="center" vertical="center" wrapText="1"/>
    </xf>
    <xf numFmtId="0" fontId="67" fillId="30" borderId="11" xfId="89" applyFont="1" applyFill="1" applyBorder="1" applyAlignment="1">
      <alignment horizontal="left" vertical="center" wrapText="1"/>
    </xf>
    <xf numFmtId="167" fontId="84" fillId="30" borderId="11" xfId="89" applyNumberFormat="1" applyFont="1" applyFill="1" applyBorder="1" applyAlignment="1">
      <alignment horizontal="center" vertical="center" wrapText="1"/>
    </xf>
    <xf numFmtId="0" fontId="67" fillId="31" borderId="11" xfId="89" applyFont="1" applyFill="1" applyBorder="1" applyAlignment="1">
      <alignment horizontal="center" vertical="center"/>
    </xf>
    <xf numFmtId="0" fontId="67" fillId="31" borderId="11" xfId="89" applyFont="1" applyFill="1" applyBorder="1" applyAlignment="1">
      <alignment horizontal="left" vertical="center" wrapText="1"/>
    </xf>
    <xf numFmtId="167" fontId="85" fillId="31" borderId="106" xfId="89" applyNumberFormat="1" applyFont="1" applyFill="1" applyBorder="1" applyAlignment="1">
      <alignment horizontal="center" vertical="center"/>
    </xf>
    <xf numFmtId="1" fontId="86" fillId="31" borderId="11" xfId="89" applyNumberFormat="1" applyFont="1" applyFill="1" applyBorder="1" applyAlignment="1">
      <alignment horizontal="center" vertical="center"/>
    </xf>
    <xf numFmtId="167" fontId="84" fillId="31" borderId="11" xfId="100" applyNumberFormat="1" applyFont="1" applyFill="1" applyBorder="1" applyAlignment="1" applyProtection="1">
      <alignment horizontal="center" vertical="center"/>
    </xf>
    <xf numFmtId="168" fontId="84" fillId="31" borderId="106" xfId="89" applyNumberFormat="1" applyFont="1" applyFill="1" applyBorder="1" applyAlignment="1">
      <alignment horizontal="center" vertical="center"/>
    </xf>
    <xf numFmtId="167" fontId="84" fillId="31" borderId="11" xfId="89" applyNumberFormat="1" applyFont="1" applyFill="1" applyBorder="1" applyAlignment="1">
      <alignment horizontal="center" vertical="center"/>
    </xf>
    <xf numFmtId="1" fontId="84" fillId="31" borderId="11" xfId="89" applyNumberFormat="1" applyFont="1" applyFill="1" applyBorder="1" applyAlignment="1">
      <alignment horizontal="center" vertical="center"/>
    </xf>
    <xf numFmtId="0" fontId="67" fillId="30" borderId="11" xfId="89" applyFont="1" applyFill="1" applyBorder="1" applyAlignment="1">
      <alignment horizontal="center" vertical="center"/>
    </xf>
    <xf numFmtId="167" fontId="67" fillId="30" borderId="106" xfId="89" applyNumberFormat="1" applyFont="1" applyFill="1" applyBorder="1" applyAlignment="1">
      <alignment horizontal="center" vertical="center"/>
    </xf>
    <xf numFmtId="167" fontId="67" fillId="30" borderId="11" xfId="89" applyNumberFormat="1" applyFont="1" applyFill="1" applyBorder="1" applyAlignment="1">
      <alignment horizontal="center" vertical="center"/>
    </xf>
    <xf numFmtId="167" fontId="87" fillId="30" borderId="11" xfId="89" applyNumberFormat="1" applyFont="1" applyFill="1" applyBorder="1" applyAlignment="1">
      <alignment horizontal="center" vertical="center" wrapText="1"/>
    </xf>
    <xf numFmtId="167" fontId="87" fillId="30" borderId="11" xfId="89" applyNumberFormat="1" applyFont="1" applyFill="1" applyBorder="1" applyAlignment="1">
      <alignment horizontal="center" vertical="center"/>
    </xf>
    <xf numFmtId="167" fontId="88" fillId="30" borderId="11" xfId="89" applyNumberFormat="1" applyFont="1" applyFill="1" applyBorder="1" applyAlignment="1">
      <alignment horizontal="center" vertical="center"/>
    </xf>
    <xf numFmtId="167" fontId="89" fillId="30" borderId="11" xfId="89" applyNumberFormat="1" applyFont="1" applyFill="1" applyBorder="1" applyAlignment="1">
      <alignment horizontal="center" vertical="center" wrapText="1"/>
    </xf>
    <xf numFmtId="167" fontId="89" fillId="30" borderId="11" xfId="89" applyNumberFormat="1" applyFont="1" applyFill="1" applyBorder="1" applyAlignment="1">
      <alignment horizontal="center" vertical="center"/>
    </xf>
    <xf numFmtId="167" fontId="67" fillId="31" borderId="106" xfId="89" applyNumberFormat="1" applyFont="1" applyFill="1" applyBorder="1" applyAlignment="1">
      <alignment horizontal="center" vertical="center"/>
    </xf>
    <xf numFmtId="167" fontId="67" fillId="31" borderId="11" xfId="100" applyNumberFormat="1" applyFont="1" applyFill="1" applyBorder="1" applyAlignment="1" applyProtection="1">
      <alignment horizontal="center" vertical="center"/>
    </xf>
    <xf numFmtId="167" fontId="85" fillId="31" borderId="11" xfId="89" applyNumberFormat="1" applyFont="1" applyFill="1" applyBorder="1" applyAlignment="1">
      <alignment horizontal="center" vertical="center"/>
    </xf>
    <xf numFmtId="167" fontId="83" fillId="30" borderId="11" xfId="89" applyNumberFormat="1" applyFont="1" applyFill="1" applyBorder="1" applyAlignment="1">
      <alignment horizontal="center" vertical="center"/>
    </xf>
    <xf numFmtId="0" fontId="67" fillId="30" borderId="106" xfId="89" applyFont="1" applyFill="1" applyBorder="1" applyAlignment="1">
      <alignment horizontal="left" vertical="center" wrapText="1"/>
    </xf>
    <xf numFmtId="0" fontId="67" fillId="0" borderId="11" xfId="89" applyFont="1" applyBorder="1" applyAlignment="1">
      <alignment horizontal="center" vertical="center"/>
    </xf>
    <xf numFmtId="0" fontId="67" fillId="0" borderId="11" xfId="89" applyFont="1" applyBorder="1" applyAlignment="1">
      <alignment horizontal="left" vertical="center" wrapText="1"/>
    </xf>
    <xf numFmtId="167" fontId="67" fillId="0" borderId="106" xfId="89" applyNumberFormat="1" applyFont="1" applyBorder="1" applyAlignment="1">
      <alignment horizontal="center" vertical="center"/>
    </xf>
    <xf numFmtId="167" fontId="67" fillId="30" borderId="106" xfId="100" applyNumberFormat="1" applyFont="1" applyFill="1" applyBorder="1" applyAlignment="1" applyProtection="1">
      <alignment horizontal="center" vertical="center"/>
    </xf>
    <xf numFmtId="0" fontId="83" fillId="30" borderId="11" xfId="89" applyFont="1" applyFill="1" applyBorder="1" applyAlignment="1">
      <alignment horizontal="left" vertical="center" wrapText="1"/>
    </xf>
    <xf numFmtId="167" fontId="67" fillId="30" borderId="106" xfId="89" applyNumberFormat="1" applyFont="1" applyFill="1" applyBorder="1" applyAlignment="1">
      <alignment horizontal="center" vertical="center" wrapText="1"/>
    </xf>
    <xf numFmtId="167" fontId="83" fillId="30" borderId="106" xfId="89" applyNumberFormat="1" applyFont="1" applyFill="1" applyBorder="1" applyAlignment="1">
      <alignment horizontal="center" vertical="center"/>
    </xf>
    <xf numFmtId="0" fontId="83" fillId="30" borderId="11" xfId="89" applyFont="1" applyFill="1" applyBorder="1" applyAlignment="1">
      <alignment horizontal="center" vertical="center" wrapText="1"/>
    </xf>
    <xf numFmtId="1" fontId="83" fillId="31" borderId="11" xfId="89" applyNumberFormat="1" applyFont="1" applyFill="1" applyBorder="1" applyAlignment="1">
      <alignment horizontal="center" vertical="center"/>
    </xf>
    <xf numFmtId="0" fontId="88" fillId="30" borderId="11" xfId="89" applyFont="1" applyFill="1" applyBorder="1" applyAlignment="1">
      <alignment horizontal="center" vertical="center"/>
    </xf>
    <xf numFmtId="0" fontId="88" fillId="30" borderId="11" xfId="89" applyFont="1" applyFill="1" applyBorder="1" applyAlignment="1">
      <alignment horizontal="left" vertical="center" wrapText="1"/>
    </xf>
    <xf numFmtId="167" fontId="84" fillId="30" borderId="11" xfId="100" applyNumberFormat="1" applyFont="1" applyFill="1" applyBorder="1" applyAlignment="1" applyProtection="1">
      <alignment horizontal="center" vertical="center"/>
    </xf>
    <xf numFmtId="167" fontId="86" fillId="30" borderId="11" xfId="89" applyNumberFormat="1" applyFont="1" applyFill="1" applyBorder="1" applyAlignment="1">
      <alignment horizontal="center" vertical="center"/>
    </xf>
    <xf numFmtId="1" fontId="83" fillId="30" borderId="11" xfId="89" applyNumberFormat="1" applyFont="1" applyFill="1" applyBorder="1" applyAlignment="1">
      <alignment horizontal="center" vertical="center"/>
    </xf>
    <xf numFmtId="0" fontId="67" fillId="31" borderId="0" xfId="89" applyFont="1" applyFill="1" applyAlignment="1">
      <alignment horizontal="left" vertical="center" wrapText="1"/>
    </xf>
    <xf numFmtId="0" fontId="67" fillId="30" borderId="11" xfId="89" applyFont="1" applyFill="1" applyBorder="1" applyAlignment="1">
      <alignment horizontal="left" vertical="center"/>
    </xf>
    <xf numFmtId="167" fontId="67" fillId="0" borderId="106" xfId="89" applyNumberFormat="1" applyFont="1" applyBorder="1" applyAlignment="1">
      <alignment horizontal="center" vertical="center" wrapText="1"/>
    </xf>
    <xf numFmtId="0" fontId="67" fillId="31" borderId="106" xfId="89" applyFont="1" applyFill="1" applyBorder="1" applyAlignment="1">
      <alignment horizontal="center" vertical="center"/>
    </xf>
    <xf numFmtId="0" fontId="67" fillId="31" borderId="106" xfId="89" applyFont="1" applyFill="1" applyBorder="1" applyAlignment="1">
      <alignment horizontal="left" vertical="center" wrapText="1"/>
    </xf>
    <xf numFmtId="0" fontId="67" fillId="31" borderId="107" xfId="89" applyFont="1" applyFill="1" applyBorder="1" applyAlignment="1">
      <alignment horizontal="center" vertical="center"/>
    </xf>
    <xf numFmtId="0" fontId="67" fillId="31" borderId="107" xfId="89" applyFont="1" applyFill="1" applyBorder="1" applyAlignment="1">
      <alignment horizontal="left" vertical="center" wrapText="1"/>
    </xf>
    <xf numFmtId="167" fontId="67" fillId="31" borderId="107" xfId="89" applyNumberFormat="1" applyFont="1" applyFill="1" applyBorder="1" applyAlignment="1">
      <alignment horizontal="center" vertical="center"/>
    </xf>
    <xf numFmtId="1" fontId="83" fillId="31" borderId="24" xfId="89" applyNumberFormat="1" applyFont="1" applyFill="1" applyBorder="1" applyAlignment="1">
      <alignment horizontal="center" vertical="center"/>
    </xf>
    <xf numFmtId="167" fontId="67" fillId="0" borderId="11" xfId="89" applyNumberFormat="1" applyFont="1" applyBorder="1" applyAlignment="1">
      <alignment horizontal="center" vertical="center"/>
    </xf>
    <xf numFmtId="0" fontId="83" fillId="0" borderId="11" xfId="89" applyFont="1" applyBorder="1" applyAlignment="1">
      <alignment horizontal="center" vertical="center"/>
    </xf>
    <xf numFmtId="0" fontId="83" fillId="0" borderId="11" xfId="89" applyFont="1" applyBorder="1" applyAlignment="1">
      <alignment horizontal="left" vertical="center"/>
    </xf>
    <xf numFmtId="0" fontId="42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7" fillId="0" borderId="39" xfId="0" applyFont="1" applyBorder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37" fillId="0" borderId="36" xfId="0" applyFont="1" applyBorder="1" applyAlignment="1">
      <alignment horizontal="center" vertical="center"/>
    </xf>
    <xf numFmtId="0" fontId="41" fillId="24" borderId="10" xfId="0" applyFont="1" applyFill="1" applyBorder="1" applyAlignment="1">
      <alignment horizontal="center"/>
    </xf>
    <xf numFmtId="0" fontId="41" fillId="24" borderId="13" xfId="0" applyFont="1" applyFill="1" applyBorder="1" applyAlignment="1">
      <alignment horizontal="center"/>
    </xf>
    <xf numFmtId="0" fontId="37" fillId="0" borderId="29" xfId="0" applyFont="1" applyBorder="1" applyAlignment="1"/>
    <xf numFmtId="0" fontId="37" fillId="0" borderId="0" xfId="0" applyFont="1" applyBorder="1" applyAlignment="1"/>
    <xf numFmtId="0" fontId="41" fillId="24" borderId="21" xfId="0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41" fillId="24" borderId="18" xfId="0" applyFont="1" applyFill="1" applyBorder="1" applyAlignment="1">
      <alignment horizontal="center" vertical="center"/>
    </xf>
    <xf numFmtId="0" fontId="41" fillId="24" borderId="10" xfId="0" applyFont="1" applyFill="1" applyBorder="1" applyAlignment="1">
      <alignment horizontal="center" vertical="center" wrapText="1"/>
    </xf>
    <xf numFmtId="0" fontId="41" fillId="24" borderId="11" xfId="0" applyFont="1" applyFill="1" applyBorder="1" applyAlignment="1">
      <alignment horizontal="center" vertical="center" wrapText="1"/>
    </xf>
    <xf numFmtId="0" fontId="41" fillId="24" borderId="12" xfId="0" applyFont="1" applyFill="1" applyBorder="1" applyAlignment="1">
      <alignment horizontal="center" vertical="center" wrapText="1"/>
    </xf>
    <xf numFmtId="1" fontId="41" fillId="24" borderId="19" xfId="32" applyNumberFormat="1" applyFont="1" applyFill="1" applyBorder="1" applyAlignment="1">
      <alignment horizontal="center" vertical="center"/>
    </xf>
    <xf numFmtId="1" fontId="41" fillId="24" borderId="48" xfId="32" applyNumberFormat="1" applyFont="1" applyFill="1" applyBorder="1" applyAlignment="1">
      <alignment horizontal="center" vertical="center"/>
    </xf>
    <xf numFmtId="1" fontId="41" fillId="24" borderId="17" xfId="32" applyNumberFormat="1" applyFont="1" applyFill="1" applyBorder="1" applyAlignment="1">
      <alignment horizontal="center" vertical="center"/>
    </xf>
    <xf numFmtId="0" fontId="76" fillId="0" borderId="0" xfId="0" applyFont="1" applyAlignment="1"/>
    <xf numFmtId="0" fontId="76" fillId="24" borderId="21" xfId="0" applyFont="1" applyFill="1" applyBorder="1" applyAlignment="1">
      <alignment horizontal="center" vertical="center"/>
    </xf>
    <xf numFmtId="0" fontId="76" fillId="24" borderId="16" xfId="0" applyFont="1" applyFill="1" applyBorder="1" applyAlignment="1">
      <alignment horizontal="center" vertical="center"/>
    </xf>
    <xf numFmtId="0" fontId="76" fillId="24" borderId="18" xfId="0" applyFont="1" applyFill="1" applyBorder="1" applyAlignment="1">
      <alignment horizontal="center" vertical="center"/>
    </xf>
    <xf numFmtId="0" fontId="76" fillId="24" borderId="92" xfId="0" applyFont="1" applyFill="1" applyBorder="1" applyAlignment="1">
      <alignment horizontal="center" vertical="center" wrapText="1"/>
    </xf>
    <xf numFmtId="0" fontId="76" fillId="24" borderId="27" xfId="0" applyFont="1" applyFill="1" applyBorder="1" applyAlignment="1">
      <alignment horizontal="center" vertical="center" wrapText="1"/>
    </xf>
    <xf numFmtId="0" fontId="76" fillId="24" borderId="94" xfId="0" applyFont="1" applyFill="1" applyBorder="1" applyAlignment="1">
      <alignment horizontal="center" vertical="center" wrapText="1"/>
    </xf>
    <xf numFmtId="0" fontId="77" fillId="24" borderId="10" xfId="0" applyFont="1" applyFill="1" applyBorder="1" applyAlignment="1">
      <alignment horizontal="center" vertical="center" wrapText="1"/>
    </xf>
    <xf numFmtId="0" fontId="77" fillId="24" borderId="11" xfId="0" applyFont="1" applyFill="1" applyBorder="1" applyAlignment="1">
      <alignment horizontal="center" vertical="center" wrapText="1"/>
    </xf>
    <xf numFmtId="0" fontId="77" fillId="24" borderId="12" xfId="0" applyFont="1" applyFill="1" applyBorder="1" applyAlignment="1">
      <alignment horizontal="center" vertical="center" wrapText="1"/>
    </xf>
    <xf numFmtId="2" fontId="76" fillId="24" borderId="93" xfId="32" quotePrefix="1" applyNumberFormat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2" fontId="76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7" fillId="0" borderId="0" xfId="53" applyFont="1" applyAlignment="1">
      <alignment horizontal="center" vertical="center"/>
    </xf>
    <xf numFmtId="0" fontId="41" fillId="24" borderId="21" xfId="53" applyFont="1" applyFill="1" applyBorder="1" applyAlignment="1">
      <alignment horizontal="center" vertical="center" wrapText="1"/>
    </xf>
    <xf numFmtId="0" fontId="41" fillId="24" borderId="16" xfId="53" applyFont="1" applyFill="1" applyBorder="1" applyAlignment="1">
      <alignment horizontal="center" vertical="center" wrapText="1"/>
    </xf>
    <xf numFmtId="0" fontId="41" fillId="24" borderId="18" xfId="53" applyFont="1" applyFill="1" applyBorder="1" applyAlignment="1">
      <alignment horizontal="center" vertical="center" wrapText="1"/>
    </xf>
    <xf numFmtId="0" fontId="41" fillId="24" borderId="10" xfId="53" applyFont="1" applyFill="1" applyBorder="1" applyAlignment="1">
      <alignment horizontal="center" vertical="center" wrapText="1"/>
    </xf>
    <xf numFmtId="0" fontId="41" fillId="24" borderId="11" xfId="53" applyFont="1" applyFill="1" applyBorder="1" applyAlignment="1">
      <alignment horizontal="center" vertical="center" wrapText="1"/>
    </xf>
    <xf numFmtId="0" fontId="41" fillId="24" borderId="12" xfId="53" applyFont="1" applyFill="1" applyBorder="1" applyAlignment="1">
      <alignment horizontal="center" vertical="center" wrapText="1"/>
    </xf>
    <xf numFmtId="1" fontId="41" fillId="24" borderId="35" xfId="54" applyNumberFormat="1" applyFont="1" applyFill="1" applyBorder="1" applyAlignment="1">
      <alignment horizontal="center" vertical="center"/>
    </xf>
    <xf numFmtId="1" fontId="41" fillId="24" borderId="60" xfId="54" applyNumberFormat="1" applyFont="1" applyFill="1" applyBorder="1" applyAlignment="1">
      <alignment horizontal="center" vertical="center"/>
    </xf>
    <xf numFmtId="1" fontId="41" fillId="24" borderId="61" xfId="54" applyNumberFormat="1" applyFont="1" applyFill="1" applyBorder="1" applyAlignment="1">
      <alignment horizontal="center" vertical="center"/>
    </xf>
    <xf numFmtId="1" fontId="41" fillId="24" borderId="64" xfId="54" applyNumberFormat="1" applyFont="1" applyFill="1" applyBorder="1" applyAlignment="1">
      <alignment horizontal="center" vertical="center"/>
    </xf>
    <xf numFmtId="1" fontId="41" fillId="24" borderId="65" xfId="54" applyNumberFormat="1" applyFont="1" applyFill="1" applyBorder="1" applyAlignment="1">
      <alignment horizontal="center" vertical="center"/>
    </xf>
    <xf numFmtId="1" fontId="41" fillId="24" borderId="66" xfId="54" applyNumberFormat="1" applyFont="1" applyFill="1" applyBorder="1" applyAlignment="1">
      <alignment horizontal="center" vertical="center"/>
    </xf>
    <xf numFmtId="0" fontId="42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69" fillId="25" borderId="24" xfId="129" applyFont="1" applyFill="1" applyBorder="1" applyAlignment="1">
      <alignment horizontal="center" vertical="center"/>
    </xf>
    <xf numFmtId="0" fontId="69" fillId="25" borderId="28" xfId="129" applyFont="1" applyFill="1" applyBorder="1" applyAlignment="1">
      <alignment horizontal="center" vertical="center"/>
    </xf>
    <xf numFmtId="0" fontId="69" fillId="25" borderId="16" xfId="129" applyFont="1" applyFill="1" applyBorder="1" applyAlignment="1">
      <alignment horizontal="center" vertical="center" wrapText="1"/>
    </xf>
    <xf numFmtId="0" fontId="69" fillId="25" borderId="16" xfId="129" applyFont="1" applyFill="1" applyBorder="1" applyAlignment="1"/>
    <xf numFmtId="0" fontId="69" fillId="25" borderId="11" xfId="129" applyFont="1" applyFill="1" applyBorder="1" applyAlignment="1"/>
    <xf numFmtId="0" fontId="69" fillId="25" borderId="26" xfId="129" applyFont="1" applyFill="1" applyBorder="1" applyAlignment="1">
      <alignment horizontal="center" vertical="center"/>
    </xf>
    <xf numFmtId="0" fontId="69" fillId="25" borderId="51" xfId="129" applyFont="1" applyFill="1" applyBorder="1" applyAlignment="1">
      <alignment horizontal="center" vertical="center"/>
    </xf>
    <xf numFmtId="0" fontId="69" fillId="25" borderId="31" xfId="129" applyFont="1" applyFill="1" applyBorder="1" applyAlignment="1">
      <alignment horizontal="center" vertical="center"/>
    </xf>
    <xf numFmtId="0" fontId="69" fillId="25" borderId="55" xfId="129" applyFont="1" applyFill="1" applyBorder="1" applyAlignment="1">
      <alignment horizontal="center" vertical="center"/>
    </xf>
    <xf numFmtId="0" fontId="69" fillId="25" borderId="0" xfId="129" applyFont="1" applyFill="1" applyBorder="1" applyAlignment="1">
      <alignment horizontal="center" vertical="center"/>
    </xf>
    <xf numFmtId="0" fontId="69" fillId="25" borderId="56" xfId="129" applyFont="1" applyFill="1" applyBorder="1" applyAlignment="1">
      <alignment horizontal="center" vertical="center"/>
    </xf>
    <xf numFmtId="0" fontId="69" fillId="25" borderId="33" xfId="129" applyFont="1" applyFill="1" applyBorder="1" applyAlignment="1">
      <alignment horizontal="center" vertical="center"/>
    </xf>
    <xf numFmtId="0" fontId="69" fillId="25" borderId="50" xfId="129" applyFont="1" applyFill="1" applyBorder="1" applyAlignment="1">
      <alignment horizontal="center" vertical="center"/>
    </xf>
    <xf numFmtId="0" fontId="69" fillId="25" borderId="34" xfId="129" applyFont="1" applyFill="1" applyBorder="1" applyAlignment="1">
      <alignment horizontal="center" vertical="center"/>
    </xf>
    <xf numFmtId="0" fontId="69" fillId="25" borderId="11" xfId="129" applyFont="1" applyFill="1" applyBorder="1" applyAlignment="1">
      <alignment wrapText="1"/>
    </xf>
    <xf numFmtId="0" fontId="69" fillId="25" borderId="16" xfId="129" applyFont="1" applyFill="1" applyBorder="1" applyAlignment="1">
      <alignment wrapText="1"/>
    </xf>
    <xf numFmtId="0" fontId="70" fillId="25" borderId="28" xfId="129" applyFont="1" applyFill="1" applyBorder="1" applyAlignment="1">
      <alignment horizontal="center" vertical="center" wrapText="1"/>
    </xf>
    <xf numFmtId="0" fontId="70" fillId="25" borderId="11" xfId="129" applyFont="1" applyFill="1" applyBorder="1" applyAlignment="1"/>
    <xf numFmtId="0" fontId="70" fillId="25" borderId="11" xfId="129" applyFont="1" applyFill="1" applyBorder="1" applyAlignment="1">
      <alignment wrapText="1"/>
    </xf>
    <xf numFmtId="0" fontId="70" fillId="25" borderId="16" xfId="129" applyFont="1" applyFill="1" applyBorder="1" applyAlignment="1">
      <alignment horizontal="center" vertical="center" wrapText="1"/>
    </xf>
    <xf numFmtId="0" fontId="70" fillId="25" borderId="16" xfId="129" applyFont="1" applyFill="1" applyBorder="1" applyAlignment="1">
      <alignment wrapText="1"/>
    </xf>
    <xf numFmtId="0" fontId="70" fillId="25" borderId="18" xfId="129" applyFont="1" applyFill="1" applyBorder="1" applyAlignment="1">
      <alignment wrapText="1"/>
    </xf>
    <xf numFmtId="0" fontId="69" fillId="25" borderId="11" xfId="129" applyFont="1" applyFill="1" applyBorder="1" applyAlignment="1">
      <alignment horizontal="center" vertical="center"/>
    </xf>
    <xf numFmtId="167" fontId="67" fillId="30" borderId="11" xfId="89" applyNumberFormat="1" applyFont="1" applyFill="1" applyBorder="1" applyAlignment="1">
      <alignment horizontal="center" vertical="center" wrapText="1"/>
    </xf>
    <xf numFmtId="0" fontId="67" fillId="30" borderId="0" xfId="89" applyFont="1" applyFill="1" applyBorder="1" applyAlignment="1">
      <alignment horizontal="center" vertical="center" wrapText="1"/>
    </xf>
    <xf numFmtId="0" fontId="83" fillId="31" borderId="28" xfId="89" applyFont="1" applyFill="1" applyBorder="1" applyAlignment="1">
      <alignment horizontal="left" vertical="center"/>
    </xf>
    <xf numFmtId="0" fontId="67" fillId="30" borderId="11" xfId="89" applyFont="1" applyFill="1" applyBorder="1" applyAlignment="1">
      <alignment horizontal="center" vertical="center" wrapText="1"/>
    </xf>
    <xf numFmtId="0" fontId="67" fillId="30" borderId="11" xfId="89" applyFont="1" applyFill="1" applyBorder="1" applyAlignment="1">
      <alignment horizontal="left" vertical="center" wrapText="1"/>
    </xf>
    <xf numFmtId="167" fontId="83" fillId="30" borderId="11" xfId="89" applyNumberFormat="1" applyFont="1" applyFill="1" applyBorder="1" applyAlignment="1">
      <alignment horizontal="center" vertical="center" wrapText="1"/>
    </xf>
  </cellXfs>
  <cellStyles count="13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36" xfId="121"/>
    <cellStyle name="Normal 37" xfId="123"/>
    <cellStyle name="Normal 38" xfId="125"/>
    <cellStyle name="Normal 39" xfId="127"/>
    <cellStyle name="Normal 4" xfId="48"/>
    <cellStyle name="Normal 40" xfId="129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30" xfId="122"/>
    <cellStyle name="Porcentaje 31" xfId="124"/>
    <cellStyle name="Porcentaje 32" xfId="126"/>
    <cellStyle name="Porcentaje 33" xfId="128"/>
    <cellStyle name="Porcentaje 34" xfId="130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7"/>
  <sheetViews>
    <sheetView tabSelected="1" zoomScale="90" zoomScaleNormal="90" zoomScaleSheetLayoutView="100" workbookViewId="0">
      <selection sqref="A1:N53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08" t="s">
        <v>27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10"/>
    </row>
    <row r="2" spans="1:16" s="1" customFormat="1" ht="15" customHeight="1" x14ac:dyDescent="0.25">
      <c r="A2" s="413" t="s">
        <v>34</v>
      </c>
      <c r="B2" s="414"/>
      <c r="C2" s="414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205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15" t="s">
        <v>3</v>
      </c>
      <c r="B7" s="418" t="s">
        <v>0</v>
      </c>
      <c r="C7" s="418" t="s">
        <v>1</v>
      </c>
      <c r="D7" s="65"/>
      <c r="E7" s="65"/>
      <c r="F7" s="411"/>
      <c r="G7" s="411"/>
      <c r="H7" s="411"/>
      <c r="I7" s="411"/>
      <c r="J7" s="411"/>
      <c r="K7" s="412"/>
      <c r="L7" s="69"/>
      <c r="M7" s="4"/>
      <c r="N7" s="4"/>
    </row>
    <row r="8" spans="1:16" x14ac:dyDescent="0.2">
      <c r="A8" s="416"/>
      <c r="B8" s="419"/>
      <c r="C8" s="419"/>
      <c r="D8" s="66"/>
      <c r="E8" s="66">
        <v>2006</v>
      </c>
      <c r="F8" s="3">
        <v>2023</v>
      </c>
      <c r="G8" s="3">
        <v>2024</v>
      </c>
      <c r="H8" s="421">
        <v>2024</v>
      </c>
      <c r="I8" s="422"/>
      <c r="J8" s="422"/>
      <c r="K8" s="423"/>
      <c r="L8" s="68">
        <v>2015</v>
      </c>
      <c r="M8" s="5">
        <v>2016</v>
      </c>
      <c r="N8" s="5"/>
    </row>
    <row r="9" spans="1:16" ht="33.75" customHeight="1" thickBot="1" x14ac:dyDescent="0.25">
      <c r="A9" s="417"/>
      <c r="B9" s="420"/>
      <c r="C9" s="420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>
        <v>0</v>
      </c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95</v>
      </c>
      <c r="G12" s="85">
        <v>110</v>
      </c>
      <c r="H12" s="85">
        <v>39</v>
      </c>
      <c r="I12" s="53">
        <v>34</v>
      </c>
      <c r="J12" s="54"/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/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168</v>
      </c>
      <c r="G14" s="85">
        <f>50*4</f>
        <v>200</v>
      </c>
      <c r="H14" s="87">
        <v>47</v>
      </c>
      <c r="I14" s="86">
        <f>88-47</f>
        <v>41</v>
      </c>
      <c r="J14" s="88"/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30</v>
      </c>
      <c r="G15" s="85">
        <v>30</v>
      </c>
      <c r="H15" s="87">
        <v>5</v>
      </c>
      <c r="I15" s="86">
        <f>9-5</f>
        <v>4</v>
      </c>
      <c r="J15" s="88"/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107</v>
      </c>
      <c r="G16" s="85">
        <v>110</v>
      </c>
      <c r="H16" s="87">
        <v>23</v>
      </c>
      <c r="I16" s="86">
        <f>43-23</f>
        <v>20</v>
      </c>
      <c r="J16" s="88"/>
      <c r="K16" s="82"/>
      <c r="L16" s="72"/>
      <c r="M16" s="15"/>
      <c r="N16" s="111"/>
      <c r="O16" s="120"/>
      <c r="P16" s="120"/>
    </row>
    <row r="17" spans="1:17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916</v>
      </c>
      <c r="G17" s="85">
        <v>800</v>
      </c>
      <c r="H17" s="87">
        <v>155</v>
      </c>
      <c r="I17" s="86">
        <f>323-155</f>
        <v>168</v>
      </c>
      <c r="J17" s="88"/>
      <c r="K17" s="82"/>
      <c r="L17" s="71"/>
      <c r="M17" s="15"/>
      <c r="N17" s="111"/>
      <c r="O17" s="120"/>
      <c r="P17" s="120"/>
      <c r="Q17" s="120"/>
    </row>
    <row r="18" spans="1:17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84</v>
      </c>
      <c r="G18" s="85">
        <v>85</v>
      </c>
      <c r="H18" s="87">
        <v>14</v>
      </c>
      <c r="I18" s="86">
        <f>29-14</f>
        <v>15</v>
      </c>
      <c r="J18" s="88"/>
      <c r="K18" s="82"/>
      <c r="L18" s="72"/>
      <c r="M18" s="15"/>
      <c r="N18" s="111"/>
      <c r="O18" s="120"/>
      <c r="P18" s="120"/>
    </row>
    <row r="19" spans="1:17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f>10*4</f>
        <v>40</v>
      </c>
      <c r="H19" s="89">
        <v>10</v>
      </c>
      <c r="I19" s="55">
        <v>11</v>
      </c>
      <c r="J19" s="56"/>
      <c r="K19" s="84"/>
      <c r="L19" s="73"/>
      <c r="M19" s="21"/>
      <c r="N19" s="112"/>
      <c r="O19" s="120"/>
      <c r="P19" s="120"/>
    </row>
    <row r="20" spans="1:17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5</v>
      </c>
      <c r="G20" s="85">
        <v>5</v>
      </c>
      <c r="H20" s="87">
        <v>1</v>
      </c>
      <c r="I20" s="86">
        <v>0</v>
      </c>
      <c r="J20" s="88"/>
      <c r="K20" s="82"/>
      <c r="L20" s="72"/>
      <c r="M20" s="15"/>
      <c r="N20" s="111"/>
      <c r="O20" s="120"/>
      <c r="P20" s="120"/>
    </row>
    <row r="21" spans="1:17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501</v>
      </c>
      <c r="G21" s="85">
        <v>600</v>
      </c>
      <c r="H21" s="87">
        <v>171</v>
      </c>
      <c r="I21" s="86">
        <f>270-171</f>
        <v>99</v>
      </c>
      <c r="J21" s="88"/>
      <c r="K21" s="82"/>
      <c r="L21" s="72"/>
      <c r="M21" s="15"/>
      <c r="N21" s="111"/>
      <c r="O21" s="120"/>
      <c r="P21" s="120"/>
      <c r="Q21" s="134"/>
    </row>
    <row r="22" spans="1:17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24</v>
      </c>
      <c r="G22" s="85">
        <v>20</v>
      </c>
      <c r="H22" s="89">
        <v>2</v>
      </c>
      <c r="I22" s="55">
        <v>0</v>
      </c>
      <c r="J22" s="56"/>
      <c r="K22" s="84"/>
      <c r="L22" s="73"/>
      <c r="M22" s="21"/>
      <c r="N22" s="112"/>
      <c r="O22" s="120"/>
      <c r="P22" s="120"/>
      <c r="Q22" s="134"/>
    </row>
    <row r="23" spans="1:17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7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7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7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7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7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7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7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7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7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875</v>
      </c>
      <c r="G34" s="85">
        <v>720</v>
      </c>
      <c r="H34" s="86">
        <v>180</v>
      </c>
      <c r="I34" s="86">
        <v>195</v>
      </c>
      <c r="J34" s="88"/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640</v>
      </c>
      <c r="G35" s="85">
        <v>424</v>
      </c>
      <c r="H35" s="86">
        <v>106</v>
      </c>
      <c r="I35" s="86">
        <v>184</v>
      </c>
      <c r="J35" s="88"/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247</v>
      </c>
      <c r="G36" s="85">
        <v>160</v>
      </c>
      <c r="H36" s="86">
        <v>40</v>
      </c>
      <c r="I36" s="86">
        <v>45</v>
      </c>
      <c r="J36" s="88"/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823</v>
      </c>
      <c r="G37" s="85">
        <v>680</v>
      </c>
      <c r="H37" s="86">
        <v>230</v>
      </c>
      <c r="I37" s="86">
        <v>240</v>
      </c>
      <c r="J37" s="88"/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94</v>
      </c>
      <c r="G38" s="85">
        <v>90</v>
      </c>
      <c r="H38" s="86">
        <v>25</v>
      </c>
      <c r="I38" s="103">
        <v>20</v>
      </c>
      <c r="J38" s="104"/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708</v>
      </c>
      <c r="G40" s="85">
        <v>765</v>
      </c>
      <c r="H40" s="86">
        <v>175</v>
      </c>
      <c r="I40" s="129">
        <v>173</v>
      </c>
      <c r="J40" s="54"/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3159</v>
      </c>
      <c r="G41" s="85">
        <v>3475</v>
      </c>
      <c r="H41" s="86">
        <v>640</v>
      </c>
      <c r="I41" s="130">
        <v>693</v>
      </c>
      <c r="J41" s="88"/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551</v>
      </c>
      <c r="G42" s="85">
        <v>606</v>
      </c>
      <c r="H42" s="86">
        <v>97</v>
      </c>
      <c r="I42" s="130">
        <v>117</v>
      </c>
      <c r="J42" s="88"/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437</v>
      </c>
      <c r="G43" s="85">
        <v>481</v>
      </c>
      <c r="H43" s="86">
        <v>112</v>
      </c>
      <c r="I43" s="130">
        <v>120</v>
      </c>
      <c r="J43" s="88"/>
      <c r="K43" s="88"/>
      <c r="L43" s="127"/>
      <c r="M43" s="128"/>
      <c r="N43" s="126"/>
      <c r="O43" s="120"/>
      <c r="P43" s="120"/>
    </row>
    <row r="44" spans="1:17" s="2" customFormat="1" x14ac:dyDescent="0.2">
      <c r="A44" s="133" t="s">
        <v>49</v>
      </c>
      <c r="B44" s="9" t="s">
        <v>4</v>
      </c>
      <c r="C44" s="9" t="s">
        <v>21</v>
      </c>
      <c r="D44" s="9"/>
      <c r="E44" s="9"/>
      <c r="F44" s="86">
        <v>214</v>
      </c>
      <c r="G44" s="85">
        <v>231</v>
      </c>
      <c r="H44" s="86">
        <v>43</v>
      </c>
      <c r="I44" s="130">
        <v>41</v>
      </c>
      <c r="J44" s="88"/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759</v>
      </c>
      <c r="G45" s="85">
        <v>835</v>
      </c>
      <c r="H45" s="86">
        <v>218</v>
      </c>
      <c r="I45" s="130">
        <v>191</v>
      </c>
      <c r="J45" s="88"/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261</v>
      </c>
      <c r="G46" s="85">
        <v>287</v>
      </c>
      <c r="H46" s="86">
        <v>92</v>
      </c>
      <c r="I46" s="130">
        <v>68</v>
      </c>
      <c r="J46" s="88"/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20</v>
      </c>
      <c r="G47" s="85">
        <v>22</v>
      </c>
      <c r="H47" s="86">
        <v>0</v>
      </c>
      <c r="I47" s="130">
        <v>0</v>
      </c>
      <c r="J47" s="88"/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48</v>
      </c>
      <c r="B48" s="9" t="s">
        <v>4</v>
      </c>
      <c r="C48" s="9" t="s">
        <v>21</v>
      </c>
      <c r="D48" s="9"/>
      <c r="E48" s="9"/>
      <c r="F48" s="86">
        <v>492</v>
      </c>
      <c r="G48" s="85">
        <v>541</v>
      </c>
      <c r="H48" s="131">
        <v>168</v>
      </c>
      <c r="I48" s="132">
        <v>82</v>
      </c>
      <c r="J48" s="88"/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44</v>
      </c>
      <c r="B49" s="9" t="s">
        <v>4</v>
      </c>
      <c r="C49" s="9" t="s">
        <v>21</v>
      </c>
      <c r="D49" s="9"/>
      <c r="E49" s="9"/>
      <c r="F49" s="86">
        <v>344</v>
      </c>
      <c r="G49" s="85">
        <v>378</v>
      </c>
      <c r="H49" s="86">
        <v>77</v>
      </c>
      <c r="I49" s="130">
        <v>44</v>
      </c>
      <c r="J49" s="88"/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45</v>
      </c>
      <c r="B50" s="9" t="s">
        <v>4</v>
      </c>
      <c r="C50" s="9" t="s">
        <v>21</v>
      </c>
      <c r="D50" s="9"/>
      <c r="E50" s="9"/>
      <c r="F50" s="86">
        <v>6</v>
      </c>
      <c r="G50" s="85">
        <v>6</v>
      </c>
      <c r="H50" s="86">
        <v>0</v>
      </c>
      <c r="I50" s="130">
        <v>0</v>
      </c>
      <c r="J50" s="88"/>
      <c r="K50" s="88"/>
      <c r="L50" s="127"/>
      <c r="M50" s="128"/>
      <c r="N50" s="126"/>
      <c r="O50" s="120"/>
      <c r="P50" s="120"/>
    </row>
    <row r="51" spans="1:16" s="2" customFormat="1" x14ac:dyDescent="0.2">
      <c r="A51" s="22" t="s">
        <v>46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130">
        <v>0</v>
      </c>
      <c r="J51" s="88"/>
      <c r="K51" s="88"/>
      <c r="L51" s="127"/>
      <c r="M51" s="128"/>
      <c r="N51" s="126"/>
      <c r="O51" s="120"/>
      <c r="P51" s="120"/>
    </row>
    <row r="52" spans="1:16" ht="27" customHeight="1" thickBot="1" x14ac:dyDescent="0.25">
      <c r="A52" s="405" t="s">
        <v>36</v>
      </c>
      <c r="B52" s="406"/>
      <c r="C52" s="406"/>
      <c r="D52" s="406"/>
      <c r="E52" s="406"/>
      <c r="F52" s="406"/>
      <c r="G52" s="406"/>
      <c r="H52" s="406"/>
      <c r="I52" s="406"/>
      <c r="J52" s="406"/>
      <c r="K52" s="407"/>
    </row>
    <row r="53" spans="1:16" ht="13.5" thickBot="1" x14ac:dyDescent="0.25">
      <c r="A53" s="405"/>
      <c r="B53" s="406"/>
      <c r="C53" s="406"/>
      <c r="D53" s="406"/>
      <c r="E53" s="406"/>
      <c r="F53" s="406"/>
      <c r="G53" s="406"/>
      <c r="H53" s="406"/>
      <c r="I53" s="406"/>
      <c r="J53" s="406"/>
      <c r="K53" s="407"/>
    </row>
    <row r="55" spans="1:16" ht="31.5" customHeight="1" x14ac:dyDescent="0.2"/>
    <row r="69" ht="24" customHeight="1" x14ac:dyDescent="0.2"/>
    <row r="74" ht="24.75" customHeight="1" x14ac:dyDescent="0.2"/>
    <row r="82" ht="31.5" customHeight="1" x14ac:dyDescent="0.2"/>
    <row r="84" ht="24" customHeight="1" x14ac:dyDescent="0.2"/>
    <row r="91" ht="35.25" customHeight="1" x14ac:dyDescent="0.2"/>
    <row r="93" ht="22.5" customHeight="1" x14ac:dyDescent="0.2"/>
    <row r="96" ht="18" customHeight="1" x14ac:dyDescent="0.2"/>
    <row r="98" ht="33.75" customHeight="1" x14ac:dyDescent="0.2"/>
    <row r="100" ht="21" customHeight="1" x14ac:dyDescent="0.2"/>
    <row r="101" ht="26.25" customHeight="1" x14ac:dyDescent="0.2"/>
    <row r="102" ht="22.5" customHeight="1" x14ac:dyDescent="0.2"/>
    <row r="104" ht="35.25" customHeight="1" x14ac:dyDescent="0.2"/>
    <row r="108" ht="22.5" customHeight="1" x14ac:dyDescent="0.2"/>
    <row r="110" ht="25.5" customHeight="1" x14ac:dyDescent="0.2"/>
    <row r="117" ht="24.75" customHeight="1" x14ac:dyDescent="0.2"/>
  </sheetData>
  <mergeCells count="9">
    <mergeCell ref="A53:K53"/>
    <mergeCell ref="A52:K52"/>
    <mergeCell ref="A1:N1"/>
    <mergeCell ref="F7:K7"/>
    <mergeCell ref="A2:C2"/>
    <mergeCell ref="A7:A9"/>
    <mergeCell ref="B7:B9"/>
    <mergeCell ref="C7:C9"/>
    <mergeCell ref="H8:K8"/>
  </mergeCells>
  <phoneticPr fontId="38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0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="75" zoomScaleNormal="75" zoomScaleSheetLayoutView="85" workbookViewId="0">
      <selection sqref="A1:N53"/>
    </sheetView>
  </sheetViews>
  <sheetFormatPr baseColWidth="10" defaultColWidth="11.42578125" defaultRowHeight="12.75" x14ac:dyDescent="0.2"/>
  <cols>
    <col min="1" max="1" width="76.7109375" style="262" bestFit="1" customWidth="1"/>
    <col min="2" max="2" width="17" style="262" customWidth="1"/>
    <col min="3" max="3" width="13.5703125" style="262" customWidth="1"/>
    <col min="4" max="4" width="14.7109375" style="262" hidden="1" customWidth="1"/>
    <col min="5" max="5" width="13.5703125" style="262" customWidth="1"/>
    <col min="6" max="6" width="13.140625" style="262" customWidth="1"/>
    <col min="7" max="7" width="14" style="262" customWidth="1"/>
    <col min="8" max="8" width="14.28515625" style="262" customWidth="1"/>
    <col min="9" max="16384" width="11.42578125" style="262"/>
  </cols>
  <sheetData>
    <row r="1" spans="1:8" s="257" customFormat="1" ht="24.75" x14ac:dyDescent="0.25">
      <c r="A1" s="256" t="s">
        <v>27</v>
      </c>
      <c r="B1" s="256"/>
      <c r="C1" s="256"/>
      <c r="D1" s="256"/>
      <c r="E1" s="256"/>
      <c r="F1" s="256"/>
      <c r="G1" s="256"/>
    </row>
    <row r="2" spans="1:8" s="257" customFormat="1" ht="15" customHeight="1" x14ac:dyDescent="0.25">
      <c r="A2" s="308"/>
      <c r="B2" s="308"/>
      <c r="C2" s="258"/>
    </row>
    <row r="3" spans="1:8" s="257" customFormat="1" ht="15" customHeight="1" x14ac:dyDescent="0.25">
      <c r="A3" s="424" t="s">
        <v>198</v>
      </c>
      <c r="B3" s="424"/>
      <c r="C3" s="424"/>
    </row>
    <row r="4" spans="1:8" s="257" customFormat="1" ht="15" customHeight="1" x14ac:dyDescent="0.25">
      <c r="A4" s="259" t="s">
        <v>35</v>
      </c>
      <c r="B4" s="308"/>
      <c r="C4" s="258"/>
    </row>
    <row r="5" spans="1:8" s="257" customFormat="1" ht="15" customHeight="1" x14ac:dyDescent="0.25">
      <c r="A5" s="259" t="s">
        <v>207</v>
      </c>
      <c r="B5" s="308"/>
      <c r="C5" s="258"/>
    </row>
    <row r="6" spans="1:8" s="257" customFormat="1" ht="15" customHeight="1" x14ac:dyDescent="0.25">
      <c r="A6" s="259"/>
      <c r="B6" s="308"/>
      <c r="C6" s="258"/>
    </row>
    <row r="7" spans="1:8" s="257" customFormat="1" ht="15" customHeight="1" x14ac:dyDescent="0.25">
      <c r="A7" s="259" t="s">
        <v>97</v>
      </c>
      <c r="B7" s="308"/>
      <c r="C7" s="258"/>
    </row>
    <row r="8" spans="1:8" ht="15" customHeight="1" thickBot="1" x14ac:dyDescent="0.25">
      <c r="A8" s="259"/>
      <c r="B8" s="260"/>
      <c r="C8" s="261"/>
    </row>
    <row r="9" spans="1:8" ht="15.75" x14ac:dyDescent="0.2">
      <c r="A9" s="425" t="s">
        <v>3</v>
      </c>
      <c r="B9" s="428" t="s">
        <v>0</v>
      </c>
      <c r="C9" s="431" t="s">
        <v>1</v>
      </c>
      <c r="D9" s="434" t="s">
        <v>174</v>
      </c>
      <c r="E9" s="435"/>
      <c r="F9" s="435"/>
      <c r="G9" s="435"/>
      <c r="H9" s="436"/>
    </row>
    <row r="10" spans="1:8" ht="16.5" thickBot="1" x14ac:dyDescent="0.25">
      <c r="A10" s="426"/>
      <c r="B10" s="429"/>
      <c r="C10" s="432"/>
      <c r="D10" s="437" t="s">
        <v>208</v>
      </c>
      <c r="E10" s="438"/>
      <c r="F10" s="438"/>
      <c r="G10" s="438"/>
      <c r="H10" s="439"/>
    </row>
    <row r="11" spans="1:8" ht="26.25" thickBot="1" x14ac:dyDescent="0.25">
      <c r="A11" s="427"/>
      <c r="B11" s="430"/>
      <c r="C11" s="433"/>
      <c r="D11" s="263" t="s">
        <v>2</v>
      </c>
      <c r="E11" s="264" t="s">
        <v>23</v>
      </c>
      <c r="F11" s="264" t="s">
        <v>25</v>
      </c>
      <c r="G11" s="264" t="s">
        <v>26</v>
      </c>
      <c r="H11" s="265" t="s">
        <v>199</v>
      </c>
    </row>
    <row r="12" spans="1:8" s="271" customFormat="1" ht="24.95" customHeight="1" x14ac:dyDescent="0.2">
      <c r="A12" s="266" t="s">
        <v>200</v>
      </c>
      <c r="B12" s="267" t="s">
        <v>4</v>
      </c>
      <c r="C12" s="267" t="s">
        <v>201</v>
      </c>
      <c r="D12" s="268">
        <v>1770</v>
      </c>
      <c r="E12" s="268">
        <v>125</v>
      </c>
      <c r="F12" s="268">
        <v>178</v>
      </c>
      <c r="G12" s="269">
        <v>0</v>
      </c>
      <c r="H12" s="270">
        <v>0</v>
      </c>
    </row>
    <row r="13" spans="1:8" s="271" customFormat="1" ht="24.95" customHeight="1" x14ac:dyDescent="0.2">
      <c r="A13" s="272" t="s">
        <v>202</v>
      </c>
      <c r="B13" s="273" t="s">
        <v>4</v>
      </c>
      <c r="C13" s="273" t="s">
        <v>201</v>
      </c>
      <c r="D13" s="268">
        <v>1300</v>
      </c>
      <c r="E13" s="274">
        <v>193</v>
      </c>
      <c r="F13" s="274">
        <v>342</v>
      </c>
      <c r="G13" s="275">
        <v>0</v>
      </c>
      <c r="H13" s="276">
        <v>0</v>
      </c>
    </row>
    <row r="14" spans="1:8" s="271" customFormat="1" ht="24.95" customHeight="1" x14ac:dyDescent="0.2">
      <c r="A14" s="272" t="s">
        <v>203</v>
      </c>
      <c r="B14" s="273" t="s">
        <v>4</v>
      </c>
      <c r="C14" s="273" t="s">
        <v>201</v>
      </c>
      <c r="D14" s="268">
        <v>160</v>
      </c>
      <c r="E14" s="274">
        <v>8</v>
      </c>
      <c r="F14" s="274">
        <v>17</v>
      </c>
      <c r="G14" s="275">
        <v>0</v>
      </c>
      <c r="H14" s="276">
        <v>0</v>
      </c>
    </row>
    <row r="15" spans="1:8" ht="24.95" customHeight="1" x14ac:dyDescent="0.2">
      <c r="A15" s="311" t="s">
        <v>204</v>
      </c>
      <c r="B15" s="273" t="s">
        <v>4</v>
      </c>
      <c r="C15" s="273" t="s">
        <v>201</v>
      </c>
      <c r="D15" s="312">
        <f>SUM(D12:D14)</f>
        <v>3230</v>
      </c>
      <c r="E15" s="313">
        <f>SUM(E12:E14)</f>
        <v>326</v>
      </c>
      <c r="F15" s="313">
        <f>SUM(F12:F14)</f>
        <v>537</v>
      </c>
      <c r="G15" s="313">
        <f>SUM(G12:G14)</f>
        <v>0</v>
      </c>
      <c r="H15" s="313">
        <f>SUM(H12:H14)</f>
        <v>0</v>
      </c>
    </row>
    <row r="17" spans="6:7" x14ac:dyDescent="0.2">
      <c r="G17" s="262" t="s">
        <v>174</v>
      </c>
    </row>
    <row r="18" spans="6:7" x14ac:dyDescent="0.2">
      <c r="F18" s="262" t="s">
        <v>174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opLeftCell="A22" workbookViewId="0">
      <selection sqref="A1:U53"/>
    </sheetView>
  </sheetViews>
  <sheetFormatPr baseColWidth="10" defaultRowHeight="14.25" x14ac:dyDescent="0.2"/>
  <cols>
    <col min="1" max="1" width="42" style="152" bestFit="1" customWidth="1"/>
    <col min="2" max="4" width="11.42578125" style="152"/>
    <col min="5" max="14" width="0" style="152" hidden="1" customWidth="1"/>
    <col min="15" max="15" width="16.140625" style="152" hidden="1" customWidth="1"/>
    <col min="16" max="17" width="16.85546875" style="152" customWidth="1"/>
    <col min="18" max="18" width="16.5703125" style="152" customWidth="1"/>
    <col min="19" max="19" width="15.28515625" style="152" bestFit="1" customWidth="1"/>
    <col min="20" max="16384" width="11.42578125" style="152"/>
  </cols>
  <sheetData>
    <row r="1" spans="1:21" ht="15.75" x14ac:dyDescent="0.2">
      <c r="A1" s="440" t="s">
        <v>27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0"/>
      <c r="U1" s="440"/>
    </row>
    <row r="2" spans="1:21" ht="23.25" x14ac:dyDescent="0.2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5"/>
    </row>
    <row r="3" spans="1:21" ht="15.75" x14ac:dyDescent="0.2">
      <c r="A3" s="156" t="s">
        <v>214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309"/>
    </row>
    <row r="4" spans="1:21" ht="15.75" x14ac:dyDescent="0.2">
      <c r="A4" s="156" t="s">
        <v>153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309"/>
    </row>
    <row r="5" spans="1:21" ht="15.75" x14ac:dyDescent="0.2">
      <c r="A5" s="156" t="s">
        <v>209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309"/>
    </row>
    <row r="6" spans="1:21" x14ac:dyDescent="0.2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5"/>
    </row>
    <row r="7" spans="1:21" ht="16.5" thickBot="1" x14ac:dyDescent="0.25">
      <c r="A7" s="158" t="s">
        <v>97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</row>
    <row r="8" spans="1:21" ht="15" customHeight="1" thickBot="1" x14ac:dyDescent="0.25">
      <c r="A8" s="441" t="s">
        <v>154</v>
      </c>
      <c r="B8" s="444" t="s">
        <v>155</v>
      </c>
      <c r="C8" s="444" t="s">
        <v>156</v>
      </c>
      <c r="D8" s="444" t="s">
        <v>157</v>
      </c>
      <c r="E8" s="159" t="s">
        <v>158</v>
      </c>
      <c r="F8" s="159"/>
      <c r="G8" s="159"/>
      <c r="H8" s="159"/>
      <c r="I8" s="159"/>
      <c r="J8" s="447"/>
      <c r="K8" s="447"/>
      <c r="L8" s="447"/>
      <c r="M8" s="448"/>
      <c r="N8" s="448"/>
      <c r="O8" s="448"/>
      <c r="P8" s="448"/>
      <c r="Q8" s="448"/>
      <c r="R8" s="448"/>
      <c r="S8" s="448"/>
      <c r="T8" s="448"/>
      <c r="U8" s="449"/>
    </row>
    <row r="9" spans="1:21" ht="15.75" thickTop="1" thickBot="1" x14ac:dyDescent="0.25">
      <c r="A9" s="442"/>
      <c r="B9" s="445"/>
      <c r="C9" s="445"/>
      <c r="D9" s="445"/>
      <c r="E9" s="160">
        <v>2002</v>
      </c>
      <c r="F9" s="160">
        <v>2003</v>
      </c>
      <c r="G9" s="160">
        <v>2004</v>
      </c>
      <c r="H9" s="160">
        <v>2005</v>
      </c>
      <c r="I9" s="161">
        <v>2006</v>
      </c>
      <c r="J9" s="162">
        <v>2016</v>
      </c>
      <c r="K9" s="162">
        <v>2017</v>
      </c>
      <c r="L9" s="163">
        <v>2018</v>
      </c>
      <c r="M9" s="163">
        <v>2019</v>
      </c>
      <c r="N9" s="163">
        <v>2020</v>
      </c>
      <c r="O9" s="163">
        <v>2021</v>
      </c>
      <c r="P9" s="163">
        <v>2022</v>
      </c>
      <c r="Q9" s="163">
        <v>2023</v>
      </c>
      <c r="R9" s="450">
        <v>2024</v>
      </c>
      <c r="S9" s="451"/>
      <c r="T9" s="451"/>
      <c r="U9" s="452"/>
    </row>
    <row r="10" spans="1:21" ht="36.75" thickBot="1" x14ac:dyDescent="0.25">
      <c r="A10" s="443"/>
      <c r="B10" s="446"/>
      <c r="C10" s="446"/>
      <c r="D10" s="446"/>
      <c r="E10" s="310" t="s">
        <v>159</v>
      </c>
      <c r="F10" s="310" t="s">
        <v>159</v>
      </c>
      <c r="G10" s="310" t="s">
        <v>159</v>
      </c>
      <c r="H10" s="310" t="s">
        <v>160</v>
      </c>
      <c r="I10" s="164" t="s">
        <v>22</v>
      </c>
      <c r="J10" s="165" t="s">
        <v>22</v>
      </c>
      <c r="K10" s="165" t="s">
        <v>22</v>
      </c>
      <c r="L10" s="166" t="s">
        <v>22</v>
      </c>
      <c r="M10" s="166" t="s">
        <v>22</v>
      </c>
      <c r="N10" s="166" t="s">
        <v>22</v>
      </c>
      <c r="O10" s="166" t="s">
        <v>22</v>
      </c>
      <c r="P10" s="166" t="s">
        <v>22</v>
      </c>
      <c r="Q10" s="166" t="s">
        <v>22</v>
      </c>
      <c r="R10" s="167" t="s">
        <v>23</v>
      </c>
      <c r="S10" s="165" t="s">
        <v>25</v>
      </c>
      <c r="T10" s="165" t="s">
        <v>26</v>
      </c>
      <c r="U10" s="168" t="s">
        <v>28</v>
      </c>
    </row>
    <row r="11" spans="1:21" x14ac:dyDescent="0.2">
      <c r="A11" s="169" t="s">
        <v>161</v>
      </c>
      <c r="B11" s="170" t="s">
        <v>4</v>
      </c>
      <c r="C11" s="170" t="s">
        <v>162</v>
      </c>
      <c r="D11" s="170" t="s">
        <v>163</v>
      </c>
      <c r="E11" s="171" t="s">
        <v>164</v>
      </c>
      <c r="F11" s="171" t="s">
        <v>164</v>
      </c>
      <c r="G11" s="171" t="s">
        <v>164</v>
      </c>
      <c r="H11" s="172">
        <v>150</v>
      </c>
      <c r="I11" s="173">
        <v>100</v>
      </c>
      <c r="J11" s="174">
        <v>75</v>
      </c>
      <c r="K11" s="174">
        <v>75</v>
      </c>
      <c r="L11" s="175">
        <v>69</v>
      </c>
      <c r="M11" s="175">
        <v>65</v>
      </c>
      <c r="N11" s="176">
        <v>56</v>
      </c>
      <c r="O11" s="176">
        <v>56</v>
      </c>
      <c r="P11" s="176">
        <v>56</v>
      </c>
      <c r="Q11" s="176">
        <v>56</v>
      </c>
      <c r="R11" s="177">
        <v>56</v>
      </c>
      <c r="S11" s="178">
        <v>56</v>
      </c>
      <c r="T11" s="179"/>
      <c r="U11" s="180"/>
    </row>
    <row r="12" spans="1:21" x14ac:dyDescent="0.2">
      <c r="A12" s="169" t="s">
        <v>165</v>
      </c>
      <c r="B12" s="170" t="s">
        <v>4</v>
      </c>
      <c r="C12" s="170" t="s">
        <v>162</v>
      </c>
      <c r="D12" s="170" t="s">
        <v>163</v>
      </c>
      <c r="E12" s="171" t="s">
        <v>164</v>
      </c>
      <c r="F12" s="171" t="s">
        <v>164</v>
      </c>
      <c r="G12" s="171" t="s">
        <v>164</v>
      </c>
      <c r="H12" s="170">
        <v>130</v>
      </c>
      <c r="I12" s="181">
        <v>122</v>
      </c>
      <c r="J12" s="182">
        <v>405</v>
      </c>
      <c r="K12" s="182">
        <v>405</v>
      </c>
      <c r="L12" s="183">
        <v>405</v>
      </c>
      <c r="M12" s="183">
        <v>405</v>
      </c>
      <c r="N12" s="183">
        <v>417</v>
      </c>
      <c r="O12" s="183">
        <v>417</v>
      </c>
      <c r="P12" s="183">
        <v>417</v>
      </c>
      <c r="Q12" s="183">
        <v>417</v>
      </c>
      <c r="R12" s="184">
        <v>417</v>
      </c>
      <c r="S12" s="185">
        <v>417</v>
      </c>
      <c r="T12" s="186"/>
      <c r="U12" s="187"/>
    </row>
    <row r="13" spans="1:21" x14ac:dyDescent="0.2">
      <c r="A13" s="169" t="s">
        <v>166</v>
      </c>
      <c r="B13" s="170" t="s">
        <v>4</v>
      </c>
      <c r="C13" s="170" t="s">
        <v>167</v>
      </c>
      <c r="D13" s="170" t="s">
        <v>163</v>
      </c>
      <c r="E13" s="171" t="s">
        <v>164</v>
      </c>
      <c r="F13" s="171" t="s">
        <v>164</v>
      </c>
      <c r="G13" s="171" t="s">
        <v>164</v>
      </c>
      <c r="H13" s="171" t="s">
        <v>164</v>
      </c>
      <c r="I13" s="188" t="s">
        <v>168</v>
      </c>
      <c r="J13" s="189">
        <v>0</v>
      </c>
      <c r="K13" s="189">
        <v>0</v>
      </c>
      <c r="L13" s="190">
        <v>0</v>
      </c>
      <c r="M13" s="190">
        <v>0</v>
      </c>
      <c r="N13" s="190">
        <v>0</v>
      </c>
      <c r="O13" s="190">
        <v>0</v>
      </c>
      <c r="P13" s="190">
        <v>0</v>
      </c>
      <c r="Q13" s="190">
        <v>0</v>
      </c>
      <c r="R13" s="191">
        <v>0</v>
      </c>
      <c r="S13" s="192">
        <v>0</v>
      </c>
      <c r="T13" s="193"/>
      <c r="U13" s="194"/>
    </row>
    <row r="14" spans="1:21" x14ac:dyDescent="0.2">
      <c r="A14" s="169" t="s">
        <v>169</v>
      </c>
      <c r="B14" s="170" t="s">
        <v>4</v>
      </c>
      <c r="C14" s="170" t="s">
        <v>167</v>
      </c>
      <c r="D14" s="170" t="s">
        <v>163</v>
      </c>
      <c r="E14" s="171" t="s">
        <v>164</v>
      </c>
      <c r="F14" s="171" t="s">
        <v>164</v>
      </c>
      <c r="G14" s="171" t="s">
        <v>164</v>
      </c>
      <c r="H14" s="171" t="s">
        <v>164</v>
      </c>
      <c r="I14" s="188" t="s">
        <v>168</v>
      </c>
      <c r="J14" s="189">
        <v>0</v>
      </c>
      <c r="K14" s="189">
        <v>0</v>
      </c>
      <c r="L14" s="190">
        <v>0</v>
      </c>
      <c r="M14" s="190">
        <v>0</v>
      </c>
      <c r="N14" s="190">
        <v>0</v>
      </c>
      <c r="O14" s="190">
        <v>0</v>
      </c>
      <c r="P14" s="190">
        <v>0</v>
      </c>
      <c r="Q14" s="190">
        <v>0</v>
      </c>
      <c r="R14" s="195">
        <v>0</v>
      </c>
      <c r="S14" s="192">
        <v>0</v>
      </c>
      <c r="T14" s="196"/>
      <c r="U14" s="197"/>
    </row>
    <row r="15" spans="1:21" x14ac:dyDescent="0.2">
      <c r="A15" s="169" t="s">
        <v>169</v>
      </c>
      <c r="B15" s="170" t="s">
        <v>114</v>
      </c>
      <c r="C15" s="170" t="s">
        <v>167</v>
      </c>
      <c r="D15" s="170" t="s">
        <v>163</v>
      </c>
      <c r="E15" s="171" t="s">
        <v>164</v>
      </c>
      <c r="F15" s="171" t="s">
        <v>164</v>
      </c>
      <c r="G15" s="171" t="s">
        <v>164</v>
      </c>
      <c r="H15" s="171" t="s">
        <v>164</v>
      </c>
      <c r="I15" s="188" t="s">
        <v>168</v>
      </c>
      <c r="J15" s="189">
        <v>0</v>
      </c>
      <c r="K15" s="189">
        <v>0</v>
      </c>
      <c r="L15" s="190">
        <v>0</v>
      </c>
      <c r="M15" s="190">
        <v>0</v>
      </c>
      <c r="N15" s="190">
        <v>0</v>
      </c>
      <c r="O15" s="190">
        <v>0</v>
      </c>
      <c r="P15" s="278">
        <v>0</v>
      </c>
      <c r="Q15" s="278">
        <v>0</v>
      </c>
      <c r="R15" s="198">
        <v>0</v>
      </c>
      <c r="S15" s="192">
        <v>0</v>
      </c>
      <c r="T15" s="199"/>
      <c r="U15" s="194"/>
    </row>
    <row r="16" spans="1:21" x14ac:dyDescent="0.2">
      <c r="A16" s="169" t="s">
        <v>170</v>
      </c>
      <c r="B16" s="170" t="s">
        <v>114</v>
      </c>
      <c r="C16" s="170" t="s">
        <v>171</v>
      </c>
      <c r="D16" s="170" t="s">
        <v>163</v>
      </c>
      <c r="E16" s="200">
        <v>6026929</v>
      </c>
      <c r="F16" s="200">
        <v>4858726</v>
      </c>
      <c r="G16" s="200">
        <v>4801465</v>
      </c>
      <c r="H16" s="201">
        <v>5760000</v>
      </c>
      <c r="I16" s="202">
        <v>9200000</v>
      </c>
      <c r="J16" s="203">
        <v>3369154.7</v>
      </c>
      <c r="K16" s="204">
        <v>4261945.1900000004</v>
      </c>
      <c r="L16" s="205">
        <v>1374927.11</v>
      </c>
      <c r="M16" s="205">
        <v>5065811.18</v>
      </c>
      <c r="N16" s="205">
        <v>3183798.46</v>
      </c>
      <c r="O16" s="205">
        <v>25661980.829999998</v>
      </c>
      <c r="P16" s="279">
        <v>97277614.319999993</v>
      </c>
      <c r="Q16" s="279">
        <v>27218874.07</v>
      </c>
      <c r="R16" s="314">
        <v>339968.97</v>
      </c>
      <c r="S16" s="206">
        <v>2608.9699999999998</v>
      </c>
      <c r="T16" s="207"/>
      <c r="U16" s="208"/>
    </row>
    <row r="17" spans="1:21" x14ac:dyDescent="0.2">
      <c r="A17" s="169" t="s">
        <v>172</v>
      </c>
      <c r="B17" s="170" t="s">
        <v>114</v>
      </c>
      <c r="C17" s="170" t="s">
        <v>162</v>
      </c>
      <c r="D17" s="170" t="s">
        <v>163</v>
      </c>
      <c r="E17" s="209">
        <v>14280</v>
      </c>
      <c r="F17" s="209">
        <v>14280</v>
      </c>
      <c r="G17" s="209">
        <v>14280</v>
      </c>
      <c r="H17" s="210">
        <v>14280</v>
      </c>
      <c r="I17" s="211">
        <v>14280</v>
      </c>
      <c r="J17" s="212">
        <v>0</v>
      </c>
      <c r="K17" s="212">
        <v>0</v>
      </c>
      <c r="L17" s="213">
        <v>0</v>
      </c>
      <c r="M17" s="213">
        <v>0</v>
      </c>
      <c r="N17" s="213">
        <v>0</v>
      </c>
      <c r="O17" s="213">
        <v>0</v>
      </c>
      <c r="P17" s="280">
        <v>0</v>
      </c>
      <c r="Q17" s="280">
        <v>0</v>
      </c>
      <c r="R17" s="214">
        <v>0</v>
      </c>
      <c r="S17" s="215">
        <v>0</v>
      </c>
      <c r="T17" s="216"/>
      <c r="U17" s="215"/>
    </row>
    <row r="18" spans="1:21" x14ac:dyDescent="0.2">
      <c r="A18" s="169" t="s">
        <v>173</v>
      </c>
      <c r="B18" s="170" t="s">
        <v>114</v>
      </c>
      <c r="C18" s="170" t="s">
        <v>167</v>
      </c>
      <c r="D18" s="170" t="s">
        <v>163</v>
      </c>
      <c r="E18" s="209">
        <v>20492</v>
      </c>
      <c r="F18" s="209">
        <v>971505</v>
      </c>
      <c r="G18" s="209">
        <v>3837</v>
      </c>
      <c r="H18" s="171" t="s">
        <v>164</v>
      </c>
      <c r="I18" s="217"/>
      <c r="J18" s="218">
        <v>137704</v>
      </c>
      <c r="K18" s="212">
        <v>1026762</v>
      </c>
      <c r="L18" s="213">
        <v>12573148</v>
      </c>
      <c r="M18" s="212">
        <v>27404862.989999998</v>
      </c>
      <c r="N18" s="212">
        <v>28451346.449999999</v>
      </c>
      <c r="O18" s="213">
        <v>12671497.84</v>
      </c>
      <c r="P18" s="213">
        <v>6741341.4800000004</v>
      </c>
      <c r="Q18" s="213">
        <v>39212026.640000001</v>
      </c>
      <c r="R18" s="219">
        <v>0</v>
      </c>
      <c r="S18" s="206">
        <v>0</v>
      </c>
      <c r="T18" s="207"/>
      <c r="U18" s="208"/>
    </row>
    <row r="19" spans="1:21" ht="15" thickBot="1" x14ac:dyDescent="0.25">
      <c r="A19" s="169"/>
      <c r="B19" s="170"/>
      <c r="C19" s="170"/>
      <c r="D19" s="170"/>
      <c r="E19" s="170"/>
      <c r="F19" s="170"/>
      <c r="G19" s="170"/>
      <c r="H19" s="170"/>
      <c r="I19" s="181"/>
      <c r="J19" s="220"/>
      <c r="K19" s="220"/>
      <c r="L19" s="221"/>
      <c r="M19" s="222"/>
      <c r="N19" s="222"/>
      <c r="O19" s="222"/>
      <c r="P19" s="222"/>
      <c r="Q19" s="222"/>
      <c r="R19" s="223"/>
      <c r="S19" s="224"/>
      <c r="T19" s="225"/>
      <c r="U19" s="226" t="s">
        <v>174</v>
      </c>
    </row>
    <row r="20" spans="1:21" ht="15" thickBot="1" x14ac:dyDescent="0.25">
      <c r="A20" s="227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</row>
    <row r="21" spans="1:21" ht="15.75" thickTop="1" thickBot="1" x14ac:dyDescent="0.25">
      <c r="A21" s="229" t="s">
        <v>175</v>
      </c>
      <c r="B21" s="230"/>
      <c r="C21" s="230"/>
      <c r="D21" s="230"/>
      <c r="E21" s="230"/>
      <c r="F21" s="230"/>
      <c r="G21" s="230"/>
      <c r="H21" s="230"/>
      <c r="I21" s="231"/>
      <c r="J21" s="232"/>
      <c r="K21" s="232"/>
      <c r="L21" s="233"/>
      <c r="M21" s="233"/>
      <c r="N21" s="234"/>
      <c r="O21" s="234"/>
      <c r="P21" s="234"/>
      <c r="Q21" s="234"/>
      <c r="R21" s="281"/>
      <c r="S21" s="282"/>
      <c r="T21" s="282"/>
      <c r="U21" s="283"/>
    </row>
    <row r="22" spans="1:21" x14ac:dyDescent="0.2">
      <c r="A22" s="235" t="s">
        <v>176</v>
      </c>
      <c r="B22" s="170" t="s">
        <v>4</v>
      </c>
      <c r="C22" s="170" t="s">
        <v>177</v>
      </c>
      <c r="D22" s="170" t="s">
        <v>178</v>
      </c>
      <c r="E22" s="170">
        <v>33</v>
      </c>
      <c r="F22" s="170">
        <v>33</v>
      </c>
      <c r="G22" s="170">
        <v>48</v>
      </c>
      <c r="H22" s="170">
        <v>48</v>
      </c>
      <c r="I22" s="181">
        <v>47</v>
      </c>
      <c r="J22" s="182">
        <v>34</v>
      </c>
      <c r="K22" s="236">
        <f>+K23+K27+K28+K30+K34</f>
        <v>33</v>
      </c>
      <c r="L22" s="237">
        <v>28</v>
      </c>
      <c r="M22" s="237">
        <v>24</v>
      </c>
      <c r="N22" s="238">
        <v>22</v>
      </c>
      <c r="O22" s="239">
        <v>2</v>
      </c>
      <c r="P22" s="284">
        <v>20</v>
      </c>
      <c r="Q22" s="285">
        <v>20</v>
      </c>
      <c r="R22" s="286">
        <v>20</v>
      </c>
      <c r="S22" s="315">
        <v>20</v>
      </c>
      <c r="T22" s="287"/>
      <c r="U22" s="288"/>
    </row>
    <row r="23" spans="1:21" x14ac:dyDescent="0.2">
      <c r="A23" s="235" t="s">
        <v>179</v>
      </c>
      <c r="B23" s="170" t="s">
        <v>4</v>
      </c>
      <c r="C23" s="170" t="s">
        <v>177</v>
      </c>
      <c r="D23" s="170" t="s">
        <v>178</v>
      </c>
      <c r="E23" s="170">
        <v>16</v>
      </c>
      <c r="F23" s="170">
        <v>16</v>
      </c>
      <c r="G23" s="170">
        <v>22</v>
      </c>
      <c r="H23" s="170">
        <v>22</v>
      </c>
      <c r="I23" s="181">
        <v>19</v>
      </c>
      <c r="J23" s="182">
        <v>17</v>
      </c>
      <c r="K23" s="240">
        <f>SUM(K24:K26)</f>
        <v>16</v>
      </c>
      <c r="L23" s="241">
        <v>17</v>
      </c>
      <c r="M23" s="241">
        <v>17</v>
      </c>
      <c r="N23" s="242">
        <v>17</v>
      </c>
      <c r="O23" s="239">
        <v>17</v>
      </c>
      <c r="P23" s="289">
        <v>14</v>
      </c>
      <c r="Q23" s="290">
        <v>14</v>
      </c>
      <c r="R23" s="286">
        <v>14</v>
      </c>
      <c r="S23" s="315">
        <v>14</v>
      </c>
      <c r="T23" s="287"/>
      <c r="U23" s="288"/>
    </row>
    <row r="24" spans="1:21" x14ac:dyDescent="0.2">
      <c r="A24" s="169" t="s">
        <v>180</v>
      </c>
      <c r="B24" s="170" t="s">
        <v>4</v>
      </c>
      <c r="C24" s="170" t="s">
        <v>177</v>
      </c>
      <c r="D24" s="170" t="s">
        <v>178</v>
      </c>
      <c r="E24" s="170">
        <v>1</v>
      </c>
      <c r="F24" s="170">
        <v>1</v>
      </c>
      <c r="G24" s="170">
        <v>1</v>
      </c>
      <c r="H24" s="170">
        <v>1</v>
      </c>
      <c r="I24" s="181">
        <v>1</v>
      </c>
      <c r="J24" s="182">
        <v>2</v>
      </c>
      <c r="K24" s="240">
        <v>2</v>
      </c>
      <c r="L24" s="243">
        <v>2</v>
      </c>
      <c r="M24" s="243">
        <v>3</v>
      </c>
      <c r="N24" s="242">
        <v>3</v>
      </c>
      <c r="O24" s="239">
        <v>3</v>
      </c>
      <c r="P24" s="289">
        <v>3</v>
      </c>
      <c r="Q24" s="290">
        <v>3</v>
      </c>
      <c r="R24" s="286">
        <v>3</v>
      </c>
      <c r="S24" s="315">
        <v>3</v>
      </c>
      <c r="T24" s="287"/>
      <c r="U24" s="288"/>
    </row>
    <row r="25" spans="1:21" x14ac:dyDescent="0.2">
      <c r="A25" s="169" t="s">
        <v>181</v>
      </c>
      <c r="B25" s="170" t="s">
        <v>4</v>
      </c>
      <c r="C25" s="170" t="s">
        <v>177</v>
      </c>
      <c r="D25" s="170" t="s">
        <v>178</v>
      </c>
      <c r="E25" s="170">
        <v>5</v>
      </c>
      <c r="F25" s="170">
        <v>5</v>
      </c>
      <c r="G25" s="170">
        <v>6</v>
      </c>
      <c r="H25" s="170">
        <v>6</v>
      </c>
      <c r="I25" s="181">
        <v>5</v>
      </c>
      <c r="J25" s="182">
        <v>2</v>
      </c>
      <c r="K25" s="240">
        <v>2</v>
      </c>
      <c r="L25" s="243">
        <v>2</v>
      </c>
      <c r="M25" s="243">
        <v>1</v>
      </c>
      <c r="N25" s="242">
        <v>1</v>
      </c>
      <c r="O25" s="239">
        <v>1</v>
      </c>
      <c r="P25" s="289">
        <v>1</v>
      </c>
      <c r="Q25" s="290">
        <v>1</v>
      </c>
      <c r="R25" s="286">
        <v>1</v>
      </c>
      <c r="S25" s="315">
        <v>1</v>
      </c>
      <c r="T25" s="287"/>
      <c r="U25" s="288"/>
    </row>
    <row r="26" spans="1:21" x14ac:dyDescent="0.2">
      <c r="A26" s="169" t="s">
        <v>182</v>
      </c>
      <c r="B26" s="170" t="s">
        <v>4</v>
      </c>
      <c r="C26" s="170" t="s">
        <v>177</v>
      </c>
      <c r="D26" s="170" t="s">
        <v>178</v>
      </c>
      <c r="E26" s="170">
        <v>10</v>
      </c>
      <c r="F26" s="170">
        <v>10</v>
      </c>
      <c r="G26" s="170">
        <v>15</v>
      </c>
      <c r="H26" s="170">
        <v>15</v>
      </c>
      <c r="I26" s="181">
        <v>13</v>
      </c>
      <c r="J26" s="182">
        <v>13</v>
      </c>
      <c r="K26" s="240">
        <v>12</v>
      </c>
      <c r="L26" s="241">
        <v>13</v>
      </c>
      <c r="M26" s="241">
        <v>13</v>
      </c>
      <c r="N26" s="242">
        <v>13</v>
      </c>
      <c r="O26" s="239">
        <v>13</v>
      </c>
      <c r="P26" s="289">
        <v>10</v>
      </c>
      <c r="Q26" s="290">
        <v>10</v>
      </c>
      <c r="R26" s="286">
        <v>10</v>
      </c>
      <c r="S26" s="315">
        <v>10</v>
      </c>
      <c r="T26" s="287"/>
      <c r="U26" s="288"/>
    </row>
    <row r="27" spans="1:21" x14ac:dyDescent="0.2">
      <c r="A27" s="235" t="s">
        <v>183</v>
      </c>
      <c r="B27" s="170" t="s">
        <v>4</v>
      </c>
      <c r="C27" s="170" t="s">
        <v>177</v>
      </c>
      <c r="D27" s="170" t="s">
        <v>178</v>
      </c>
      <c r="E27" s="170">
        <v>15</v>
      </c>
      <c r="F27" s="170">
        <v>15</v>
      </c>
      <c r="G27" s="170">
        <v>24</v>
      </c>
      <c r="H27" s="170">
        <v>24</v>
      </c>
      <c r="I27" s="181">
        <v>26</v>
      </c>
      <c r="J27" s="182">
        <v>15</v>
      </c>
      <c r="K27" s="240">
        <v>14</v>
      </c>
      <c r="L27" s="241">
        <v>9</v>
      </c>
      <c r="M27" s="241">
        <v>7</v>
      </c>
      <c r="N27" s="242">
        <v>5</v>
      </c>
      <c r="O27" s="239">
        <v>5</v>
      </c>
      <c r="P27" s="289">
        <v>6</v>
      </c>
      <c r="Q27" s="290">
        <v>6</v>
      </c>
      <c r="R27" s="286">
        <v>6</v>
      </c>
      <c r="S27" s="315">
        <v>6</v>
      </c>
      <c r="T27" s="287"/>
      <c r="U27" s="288"/>
    </row>
    <row r="28" spans="1:21" x14ac:dyDescent="0.2">
      <c r="A28" s="169" t="s">
        <v>184</v>
      </c>
      <c r="B28" s="170" t="s">
        <v>4</v>
      </c>
      <c r="C28" s="170" t="s">
        <v>177</v>
      </c>
      <c r="D28" s="170" t="s">
        <v>178</v>
      </c>
      <c r="E28" s="170">
        <v>2</v>
      </c>
      <c r="F28" s="170">
        <v>2</v>
      </c>
      <c r="G28" s="170">
        <v>2</v>
      </c>
      <c r="H28" s="170">
        <v>2</v>
      </c>
      <c r="I28" s="181">
        <v>2</v>
      </c>
      <c r="J28" s="182">
        <v>1</v>
      </c>
      <c r="K28" s="240">
        <v>1</v>
      </c>
      <c r="L28" s="241">
        <v>0</v>
      </c>
      <c r="M28" s="241">
        <v>0</v>
      </c>
      <c r="N28" s="242">
        <v>0</v>
      </c>
      <c r="O28" s="239">
        <v>0</v>
      </c>
      <c r="P28" s="289">
        <v>0</v>
      </c>
      <c r="Q28" s="290">
        <v>0</v>
      </c>
      <c r="R28" s="286">
        <v>0</v>
      </c>
      <c r="S28" s="315">
        <v>0</v>
      </c>
      <c r="T28" s="287"/>
      <c r="U28" s="288"/>
    </row>
    <row r="29" spans="1:21" x14ac:dyDescent="0.2">
      <c r="A29" s="169" t="s">
        <v>185</v>
      </c>
      <c r="B29" s="170" t="s">
        <v>4</v>
      </c>
      <c r="C29" s="170" t="s">
        <v>177</v>
      </c>
      <c r="D29" s="170" t="s">
        <v>178</v>
      </c>
      <c r="E29" s="170">
        <v>35</v>
      </c>
      <c r="F29" s="170">
        <v>33</v>
      </c>
      <c r="G29" s="170">
        <v>48</v>
      </c>
      <c r="H29" s="170">
        <v>48</v>
      </c>
      <c r="I29" s="181">
        <v>47</v>
      </c>
      <c r="J29" s="182">
        <v>34</v>
      </c>
      <c r="K29" s="240">
        <f>SUM(K24:K28)</f>
        <v>31</v>
      </c>
      <c r="L29" s="241">
        <v>28</v>
      </c>
      <c r="M29" s="241">
        <v>24</v>
      </c>
      <c r="N29" s="242">
        <v>22</v>
      </c>
      <c r="O29" s="239">
        <v>22</v>
      </c>
      <c r="P29" s="289">
        <v>20</v>
      </c>
      <c r="Q29" s="290">
        <v>20</v>
      </c>
      <c r="R29" s="286">
        <v>20</v>
      </c>
      <c r="S29" s="315">
        <v>20</v>
      </c>
      <c r="T29" s="287"/>
      <c r="U29" s="288"/>
    </row>
    <row r="30" spans="1:21" x14ac:dyDescent="0.2">
      <c r="A30" s="169" t="s">
        <v>186</v>
      </c>
      <c r="B30" s="170" t="s">
        <v>4</v>
      </c>
      <c r="C30" s="170" t="s">
        <v>177</v>
      </c>
      <c r="D30" s="170" t="s">
        <v>178</v>
      </c>
      <c r="E30" s="170">
        <v>1</v>
      </c>
      <c r="F30" s="170">
        <v>1</v>
      </c>
      <c r="G30" s="170">
        <v>1</v>
      </c>
      <c r="H30" s="170">
        <v>1</v>
      </c>
      <c r="I30" s="181">
        <v>1</v>
      </c>
      <c r="J30" s="182">
        <v>1</v>
      </c>
      <c r="K30" s="240">
        <v>1</v>
      </c>
      <c r="L30" s="241">
        <v>1</v>
      </c>
      <c r="M30" s="241">
        <v>1</v>
      </c>
      <c r="N30" s="242">
        <v>1</v>
      </c>
      <c r="O30" s="239">
        <v>1</v>
      </c>
      <c r="P30" s="289">
        <v>1</v>
      </c>
      <c r="Q30" s="290">
        <v>1</v>
      </c>
      <c r="R30" s="286">
        <v>1</v>
      </c>
      <c r="S30" s="315">
        <v>1</v>
      </c>
      <c r="T30" s="287"/>
      <c r="U30" s="288"/>
    </row>
    <row r="31" spans="1:21" x14ac:dyDescent="0.2">
      <c r="A31" s="169" t="s">
        <v>187</v>
      </c>
      <c r="B31" s="170" t="s">
        <v>4</v>
      </c>
      <c r="C31" s="170" t="s">
        <v>177</v>
      </c>
      <c r="D31" s="170" t="s">
        <v>178</v>
      </c>
      <c r="E31" s="170">
        <v>6</v>
      </c>
      <c r="F31" s="170">
        <v>6</v>
      </c>
      <c r="G31" s="170">
        <v>28</v>
      </c>
      <c r="H31" s="170">
        <v>30</v>
      </c>
      <c r="I31" s="181">
        <v>30</v>
      </c>
      <c r="J31" s="182">
        <v>24</v>
      </c>
      <c r="K31" s="244">
        <v>23</v>
      </c>
      <c r="L31" s="245">
        <v>24</v>
      </c>
      <c r="M31" s="245">
        <v>20</v>
      </c>
      <c r="N31" s="242">
        <v>18</v>
      </c>
      <c r="O31" s="239">
        <v>18</v>
      </c>
      <c r="P31" s="289">
        <v>15</v>
      </c>
      <c r="Q31" s="290">
        <v>15</v>
      </c>
      <c r="R31" s="286">
        <v>15</v>
      </c>
      <c r="S31" s="315">
        <v>15</v>
      </c>
      <c r="T31" s="287"/>
      <c r="U31" s="288"/>
    </row>
    <row r="32" spans="1:21" x14ac:dyDescent="0.2">
      <c r="A32" s="169" t="s">
        <v>188</v>
      </c>
      <c r="B32" s="170" t="s">
        <v>4</v>
      </c>
      <c r="C32" s="170" t="s">
        <v>177</v>
      </c>
      <c r="D32" s="170" t="s">
        <v>178</v>
      </c>
      <c r="E32" s="170">
        <v>22</v>
      </c>
      <c r="F32" s="170">
        <v>22</v>
      </c>
      <c r="G32" s="170">
        <v>2</v>
      </c>
      <c r="H32" s="170">
        <v>2</v>
      </c>
      <c r="I32" s="181">
        <v>3</v>
      </c>
      <c r="J32" s="182">
        <v>2</v>
      </c>
      <c r="K32" s="240">
        <v>2</v>
      </c>
      <c r="L32" s="241">
        <v>0</v>
      </c>
      <c r="M32" s="241">
        <v>0</v>
      </c>
      <c r="N32" s="242">
        <v>0</v>
      </c>
      <c r="O32" s="239">
        <v>0</v>
      </c>
      <c r="P32" s="289">
        <v>0</v>
      </c>
      <c r="Q32" s="290">
        <v>0</v>
      </c>
      <c r="R32" s="286">
        <v>0</v>
      </c>
      <c r="S32" s="315">
        <v>0</v>
      </c>
      <c r="T32" s="287"/>
      <c r="U32" s="288"/>
    </row>
    <row r="33" spans="1:21" x14ac:dyDescent="0.2">
      <c r="A33" s="169" t="s">
        <v>189</v>
      </c>
      <c r="B33" s="170" t="s">
        <v>4</v>
      </c>
      <c r="C33" s="170" t="s">
        <v>177</v>
      </c>
      <c r="D33" s="170" t="s">
        <v>178</v>
      </c>
      <c r="E33" s="170">
        <v>2</v>
      </c>
      <c r="F33" s="170">
        <v>2</v>
      </c>
      <c r="G33" s="170">
        <v>4</v>
      </c>
      <c r="H33" s="170">
        <v>2</v>
      </c>
      <c r="I33" s="181">
        <v>3</v>
      </c>
      <c r="J33" s="182">
        <v>2</v>
      </c>
      <c r="K33" s="240">
        <v>3</v>
      </c>
      <c r="L33" s="241">
        <v>3</v>
      </c>
      <c r="M33" s="241">
        <v>2</v>
      </c>
      <c r="N33" s="242">
        <v>2</v>
      </c>
      <c r="O33" s="239">
        <v>2</v>
      </c>
      <c r="P33" s="289">
        <v>1</v>
      </c>
      <c r="Q33" s="290">
        <v>1</v>
      </c>
      <c r="R33" s="286">
        <v>1</v>
      </c>
      <c r="S33" s="315">
        <v>1</v>
      </c>
      <c r="T33" s="287"/>
      <c r="U33" s="288"/>
    </row>
    <row r="34" spans="1:21" x14ac:dyDescent="0.2">
      <c r="A34" s="169" t="s">
        <v>190</v>
      </c>
      <c r="B34" s="170" t="s">
        <v>4</v>
      </c>
      <c r="C34" s="170" t="s">
        <v>177</v>
      </c>
      <c r="D34" s="170" t="s">
        <v>178</v>
      </c>
      <c r="E34" s="170">
        <v>2</v>
      </c>
      <c r="F34" s="170">
        <v>2</v>
      </c>
      <c r="G34" s="170">
        <v>13</v>
      </c>
      <c r="H34" s="170">
        <v>13</v>
      </c>
      <c r="I34" s="181">
        <v>13</v>
      </c>
      <c r="J34" s="182">
        <v>1</v>
      </c>
      <c r="K34" s="240">
        <v>1</v>
      </c>
      <c r="L34" s="241">
        <v>2</v>
      </c>
      <c r="M34" s="241">
        <v>3</v>
      </c>
      <c r="N34" s="242">
        <v>3</v>
      </c>
      <c r="O34" s="239">
        <v>3</v>
      </c>
      <c r="P34" s="289">
        <v>3</v>
      </c>
      <c r="Q34" s="290">
        <v>3</v>
      </c>
      <c r="R34" s="286">
        <v>3</v>
      </c>
      <c r="S34" s="315">
        <v>3</v>
      </c>
      <c r="T34" s="287"/>
      <c r="U34" s="288"/>
    </row>
    <row r="35" spans="1:21" x14ac:dyDescent="0.2">
      <c r="A35" s="169" t="s">
        <v>191</v>
      </c>
      <c r="B35" s="170" t="s">
        <v>4</v>
      </c>
      <c r="C35" s="170" t="s">
        <v>177</v>
      </c>
      <c r="D35" s="170" t="s">
        <v>178</v>
      </c>
      <c r="E35" s="170">
        <v>0</v>
      </c>
      <c r="F35" s="170">
        <v>0</v>
      </c>
      <c r="G35" s="170">
        <v>0</v>
      </c>
      <c r="H35" s="170">
        <v>0</v>
      </c>
      <c r="I35" s="181">
        <v>0</v>
      </c>
      <c r="J35" s="182">
        <v>0</v>
      </c>
      <c r="K35" s="240">
        <v>0</v>
      </c>
      <c r="L35" s="241">
        <v>0</v>
      </c>
      <c r="M35" s="241">
        <v>0</v>
      </c>
      <c r="N35" s="242">
        <v>0</v>
      </c>
      <c r="O35" s="239">
        <v>0</v>
      </c>
      <c r="P35" s="289">
        <v>0</v>
      </c>
      <c r="Q35" s="290">
        <v>0</v>
      </c>
      <c r="R35" s="286">
        <v>0</v>
      </c>
      <c r="S35" s="315">
        <v>0</v>
      </c>
      <c r="T35" s="287"/>
      <c r="U35" s="288"/>
    </row>
    <row r="36" spans="1:21" x14ac:dyDescent="0.2">
      <c r="A36" s="169" t="s">
        <v>192</v>
      </c>
      <c r="B36" s="170" t="s">
        <v>4</v>
      </c>
      <c r="C36" s="170"/>
      <c r="D36" s="170" t="s">
        <v>178</v>
      </c>
      <c r="E36" s="170">
        <v>2</v>
      </c>
      <c r="F36" s="170">
        <v>2</v>
      </c>
      <c r="G36" s="170">
        <v>2</v>
      </c>
      <c r="H36" s="170">
        <v>2</v>
      </c>
      <c r="I36" s="181">
        <v>0</v>
      </c>
      <c r="J36" s="182">
        <v>0</v>
      </c>
      <c r="K36" s="240">
        <v>0</v>
      </c>
      <c r="L36" s="241">
        <v>0</v>
      </c>
      <c r="M36" s="241">
        <v>0</v>
      </c>
      <c r="N36" s="242">
        <v>0</v>
      </c>
      <c r="O36" s="239">
        <v>0</v>
      </c>
      <c r="P36" s="289">
        <v>0</v>
      </c>
      <c r="Q36" s="290">
        <v>0</v>
      </c>
      <c r="R36" s="286">
        <v>0</v>
      </c>
      <c r="S36" s="315">
        <v>0</v>
      </c>
      <c r="T36" s="287"/>
      <c r="U36" s="288"/>
    </row>
    <row r="37" spans="1:21" x14ac:dyDescent="0.2">
      <c r="A37" s="229" t="s">
        <v>193</v>
      </c>
      <c r="B37" s="230"/>
      <c r="C37" s="230"/>
      <c r="D37" s="230"/>
      <c r="E37" s="230"/>
      <c r="F37" s="230"/>
      <c r="G37" s="230"/>
      <c r="H37" s="230"/>
      <c r="I37" s="231"/>
      <c r="J37" s="246"/>
      <c r="K37" s="247"/>
      <c r="L37" s="246"/>
      <c r="M37" s="246"/>
      <c r="N37" s="247"/>
      <c r="O37" s="291"/>
      <c r="P37" s="292"/>
      <c r="Q37" s="231"/>
      <c r="R37" s="293"/>
      <c r="S37" s="230"/>
      <c r="T37" s="230"/>
      <c r="U37" s="294"/>
    </row>
    <row r="38" spans="1:21" x14ac:dyDescent="0.2">
      <c r="A38" s="235" t="s">
        <v>194</v>
      </c>
      <c r="B38" s="170" t="s">
        <v>4</v>
      </c>
      <c r="C38" s="170" t="s">
        <v>177</v>
      </c>
      <c r="D38" s="170" t="s">
        <v>163</v>
      </c>
      <c r="E38" s="170">
        <v>0</v>
      </c>
      <c r="F38" s="170">
        <v>0</v>
      </c>
      <c r="G38" s="170">
        <v>0</v>
      </c>
      <c r="H38" s="170">
        <v>0</v>
      </c>
      <c r="I38" s="181">
        <v>0</v>
      </c>
      <c r="J38" s="182">
        <v>0</v>
      </c>
      <c r="K38" s="240">
        <v>0</v>
      </c>
      <c r="L38" s="243">
        <v>0</v>
      </c>
      <c r="M38" s="243">
        <v>0</v>
      </c>
      <c r="N38" s="240">
        <v>0</v>
      </c>
      <c r="O38" s="248">
        <v>0</v>
      </c>
      <c r="P38" s="295">
        <v>0</v>
      </c>
      <c r="Q38" s="296">
        <v>0</v>
      </c>
      <c r="R38" s="297">
        <v>0</v>
      </c>
      <c r="S38" s="287">
        <v>0</v>
      </c>
      <c r="T38" s="287"/>
      <c r="U38" s="288"/>
    </row>
    <row r="39" spans="1:21" x14ac:dyDescent="0.2">
      <c r="A39" s="235" t="s">
        <v>195</v>
      </c>
      <c r="B39" s="170" t="s">
        <v>4</v>
      </c>
      <c r="C39" s="170" t="s">
        <v>177</v>
      </c>
      <c r="D39" s="170" t="s">
        <v>178</v>
      </c>
      <c r="E39" s="170">
        <v>77</v>
      </c>
      <c r="F39" s="170">
        <v>77</v>
      </c>
      <c r="G39" s="170">
        <v>83</v>
      </c>
      <c r="H39" s="170">
        <v>111</v>
      </c>
      <c r="I39" s="181">
        <v>99</v>
      </c>
      <c r="J39" s="182">
        <v>109</v>
      </c>
      <c r="K39" s="249">
        <f>118+35</f>
        <v>153</v>
      </c>
      <c r="L39" s="243">
        <f>118+35</f>
        <v>153</v>
      </c>
      <c r="M39" s="243">
        <f>118+35</f>
        <v>153</v>
      </c>
      <c r="N39" s="240">
        <v>59</v>
      </c>
      <c r="O39" s="248">
        <v>59</v>
      </c>
      <c r="P39" s="295">
        <v>59</v>
      </c>
      <c r="Q39" s="296">
        <v>59</v>
      </c>
      <c r="R39" s="297">
        <v>59</v>
      </c>
      <c r="S39" s="287">
        <v>59</v>
      </c>
      <c r="T39" s="287"/>
      <c r="U39" s="288"/>
    </row>
    <row r="40" spans="1:21" x14ac:dyDescent="0.2">
      <c r="A40" s="169" t="s">
        <v>196</v>
      </c>
      <c r="B40" s="170" t="s">
        <v>4</v>
      </c>
      <c r="C40" s="170" t="s">
        <v>177</v>
      </c>
      <c r="D40" s="170" t="s">
        <v>178</v>
      </c>
      <c r="E40" s="170">
        <v>58</v>
      </c>
      <c r="F40" s="170">
        <v>58</v>
      </c>
      <c r="G40" s="170">
        <v>64</v>
      </c>
      <c r="H40" s="170">
        <v>87</v>
      </c>
      <c r="I40" s="181">
        <v>80</v>
      </c>
      <c r="J40" s="182">
        <v>78</v>
      </c>
      <c r="K40" s="240">
        <f>78+14+26</f>
        <v>118</v>
      </c>
      <c r="L40" s="243">
        <v>118</v>
      </c>
      <c r="M40" s="243">
        <v>118</v>
      </c>
      <c r="N40" s="240">
        <v>51</v>
      </c>
      <c r="O40" s="248">
        <v>51</v>
      </c>
      <c r="P40" s="295">
        <v>51</v>
      </c>
      <c r="Q40" s="296">
        <v>51</v>
      </c>
      <c r="R40" s="297">
        <v>51</v>
      </c>
      <c r="S40" s="287">
        <v>51</v>
      </c>
      <c r="T40" s="287"/>
      <c r="U40" s="288"/>
    </row>
    <row r="41" spans="1:21" ht="15" thickBot="1" x14ac:dyDescent="0.25">
      <c r="A41" s="250" t="s">
        <v>197</v>
      </c>
      <c r="B41" s="251" t="s">
        <v>4</v>
      </c>
      <c r="C41" s="251" t="s">
        <v>177</v>
      </c>
      <c r="D41" s="251" t="s">
        <v>178</v>
      </c>
      <c r="E41" s="251">
        <v>19</v>
      </c>
      <c r="F41" s="251">
        <v>19</v>
      </c>
      <c r="G41" s="251">
        <v>19</v>
      </c>
      <c r="H41" s="251">
        <v>24</v>
      </c>
      <c r="I41" s="252">
        <v>19</v>
      </c>
      <c r="J41" s="220">
        <v>31</v>
      </c>
      <c r="K41" s="253">
        <f>31+4</f>
        <v>35</v>
      </c>
      <c r="L41" s="254">
        <v>35</v>
      </c>
      <c r="M41" s="255">
        <v>35</v>
      </c>
      <c r="N41" s="253">
        <v>8</v>
      </c>
      <c r="O41" s="298">
        <v>8</v>
      </c>
      <c r="P41" s="253">
        <v>8</v>
      </c>
      <c r="Q41" s="299">
        <v>8</v>
      </c>
      <c r="R41" s="300">
        <v>8</v>
      </c>
      <c r="S41" s="301">
        <v>8</v>
      </c>
      <c r="T41" s="301"/>
      <c r="U41" s="302"/>
    </row>
  </sheetData>
  <mergeCells count="7">
    <mergeCell ref="A1:U1"/>
    <mergeCell ref="A8:A10"/>
    <mergeCell ref="B8:B10"/>
    <mergeCell ref="C8:C10"/>
    <mergeCell ref="D8:D10"/>
    <mergeCell ref="J8:U8"/>
    <mergeCell ref="R9:U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75" zoomScaleSheetLayoutView="100" workbookViewId="0">
      <selection sqref="A1:N53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08" t="s">
        <v>27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10"/>
    </row>
    <row r="2" spans="1:16" s="1" customFormat="1" ht="15" customHeight="1" x14ac:dyDescent="0.25">
      <c r="A2" s="413" t="s">
        <v>206</v>
      </c>
      <c r="B2" s="414"/>
      <c r="C2" s="414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303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50</v>
      </c>
      <c r="B4" s="303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5" customHeight="1" x14ac:dyDescent="0.25">
      <c r="A5" s="28" t="s">
        <v>215</v>
      </c>
      <c r="B5" s="303"/>
      <c r="C5" s="25"/>
      <c r="D5" s="7"/>
      <c r="E5" s="7"/>
      <c r="F5" s="135"/>
      <c r="G5" s="7"/>
      <c r="H5" s="7"/>
      <c r="I5" s="7"/>
      <c r="J5" s="7"/>
      <c r="K5" s="26"/>
      <c r="L5" s="7"/>
      <c r="M5" s="7"/>
      <c r="N5" s="7"/>
    </row>
    <row r="6" spans="1:16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15" t="s">
        <v>3</v>
      </c>
      <c r="B7" s="418" t="s">
        <v>0</v>
      </c>
      <c r="C7" s="418" t="s">
        <v>1</v>
      </c>
      <c r="D7" s="304"/>
      <c r="E7" s="304"/>
      <c r="F7" s="411"/>
      <c r="G7" s="411"/>
      <c r="H7" s="411"/>
      <c r="I7" s="411"/>
      <c r="J7" s="411"/>
      <c r="K7" s="412"/>
      <c r="L7" s="69"/>
      <c r="M7" s="4"/>
      <c r="N7" s="4"/>
    </row>
    <row r="8" spans="1:16" x14ac:dyDescent="0.2">
      <c r="A8" s="416"/>
      <c r="B8" s="419"/>
      <c r="C8" s="419"/>
      <c r="D8" s="305"/>
      <c r="E8" s="305">
        <v>2006</v>
      </c>
      <c r="F8" s="3">
        <v>2023</v>
      </c>
      <c r="G8" s="3">
        <v>2024</v>
      </c>
      <c r="H8" s="421">
        <v>2024</v>
      </c>
      <c r="I8" s="422"/>
      <c r="J8" s="422"/>
      <c r="K8" s="423"/>
      <c r="L8" s="307">
        <v>2015</v>
      </c>
      <c r="M8" s="5">
        <v>2016</v>
      </c>
      <c r="N8" s="5"/>
    </row>
    <row r="9" spans="1:16" ht="33.75" customHeight="1" thickBot="1" x14ac:dyDescent="0.25">
      <c r="A9" s="417"/>
      <c r="B9" s="420"/>
      <c r="C9" s="420"/>
      <c r="D9" s="306"/>
      <c r="E9" s="306" t="s">
        <v>22</v>
      </c>
      <c r="F9" s="306" t="s">
        <v>22</v>
      </c>
      <c r="G9" s="306" t="s">
        <v>2</v>
      </c>
      <c r="H9" s="306" t="s">
        <v>23</v>
      </c>
      <c r="I9" s="306" t="s">
        <v>25</v>
      </c>
      <c r="J9" s="306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51" t="s">
        <v>51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6" s="140" customFormat="1" x14ac:dyDescent="0.2">
      <c r="A11" s="52" t="s">
        <v>52</v>
      </c>
      <c r="B11" s="31" t="s">
        <v>4</v>
      </c>
      <c r="C11" s="31" t="s">
        <v>53</v>
      </c>
      <c r="D11" s="31"/>
      <c r="E11" s="32"/>
      <c r="F11" s="53">
        <v>331</v>
      </c>
      <c r="G11" s="85">
        <v>600</v>
      </c>
      <c r="H11" s="85">
        <v>159</v>
      </c>
      <c r="I11" s="53">
        <v>111</v>
      </c>
      <c r="J11" s="136"/>
      <c r="K11" s="83"/>
      <c r="L11" s="137"/>
      <c r="M11" s="138"/>
      <c r="N11" s="139"/>
      <c r="O11" s="120"/>
      <c r="P11" s="277"/>
    </row>
    <row r="12" spans="1:16" s="140" customFormat="1" ht="13.5" thickBot="1" x14ac:dyDescent="0.25">
      <c r="A12" s="141" t="s">
        <v>54</v>
      </c>
      <c r="B12" s="142" t="s">
        <v>4</v>
      </c>
      <c r="C12" s="142" t="s">
        <v>53</v>
      </c>
      <c r="D12" s="142"/>
      <c r="E12" s="143"/>
      <c r="F12" s="144">
        <v>800</v>
      </c>
      <c r="G12" s="145">
        <v>1000</v>
      </c>
      <c r="H12" s="145">
        <v>250</v>
      </c>
      <c r="I12" s="144">
        <v>250</v>
      </c>
      <c r="J12" s="146"/>
      <c r="K12" s="147"/>
      <c r="L12" s="148"/>
      <c r="M12" s="149"/>
      <c r="N12" s="150"/>
      <c r="O12" s="120"/>
      <c r="P12" s="277"/>
    </row>
    <row r="13" spans="1:16" ht="27" customHeight="1" thickBot="1" x14ac:dyDescent="0.25">
      <c r="A13" s="453"/>
      <c r="B13" s="454"/>
      <c r="C13" s="454"/>
      <c r="D13" s="454"/>
      <c r="E13" s="454"/>
      <c r="F13" s="454"/>
      <c r="G13" s="454"/>
      <c r="H13" s="454"/>
      <c r="I13" s="454"/>
      <c r="J13" s="454"/>
      <c r="K13" s="455"/>
      <c r="O13" s="120"/>
    </row>
    <row r="14" spans="1:16" x14ac:dyDescent="0.2">
      <c r="O14" s="120"/>
    </row>
    <row r="15" spans="1:16" x14ac:dyDescent="0.2">
      <c r="A15" s="151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O15" s="120"/>
    </row>
    <row r="16" spans="1:16" x14ac:dyDescent="0.2">
      <c r="O16" s="120"/>
    </row>
    <row r="17" spans="15:15" x14ac:dyDescent="0.2">
      <c r="O17" s="120"/>
    </row>
    <row r="18" spans="15:15" x14ac:dyDescent="0.2">
      <c r="O18" s="120"/>
    </row>
    <row r="19" spans="15:15" x14ac:dyDescent="0.2">
      <c r="O19" s="120"/>
    </row>
    <row r="20" spans="15:15" x14ac:dyDescent="0.2">
      <c r="O20" s="120"/>
    </row>
    <row r="21" spans="15:15" x14ac:dyDescent="0.2">
      <c r="O21" s="120"/>
    </row>
    <row r="22" spans="15:15" x14ac:dyDescent="0.2">
      <c r="O22" s="120"/>
    </row>
    <row r="34" spans="15:15" x14ac:dyDescent="0.2">
      <c r="O34" s="120"/>
    </row>
    <row r="35" spans="15:15" x14ac:dyDescent="0.2">
      <c r="O35" s="120"/>
    </row>
    <row r="36" spans="15:15" x14ac:dyDescent="0.2">
      <c r="O36" s="120"/>
    </row>
    <row r="37" spans="15:15" x14ac:dyDescent="0.2">
      <c r="O37" s="120"/>
    </row>
    <row r="38" spans="15:15" x14ac:dyDescent="0.2">
      <c r="O38" s="120"/>
    </row>
    <row r="40" spans="15:15" x14ac:dyDescent="0.2">
      <c r="O40" s="120"/>
    </row>
    <row r="41" spans="15:15" x14ac:dyDescent="0.2">
      <c r="O41" s="120"/>
    </row>
    <row r="42" spans="15:15" x14ac:dyDescent="0.2">
      <c r="O42" s="120"/>
    </row>
    <row r="43" spans="15:15" x14ac:dyDescent="0.2">
      <c r="O43" s="120"/>
    </row>
    <row r="44" spans="15:15" x14ac:dyDescent="0.2">
      <c r="O44" s="120"/>
    </row>
    <row r="45" spans="15:15" x14ac:dyDescent="0.2">
      <c r="O45" s="120"/>
    </row>
    <row r="46" spans="15:15" x14ac:dyDescent="0.2">
      <c r="O46" s="120"/>
    </row>
    <row r="47" spans="15:15" x14ac:dyDescent="0.2">
      <c r="O47" s="120"/>
    </row>
    <row r="48" spans="15:15" x14ac:dyDescent="0.2">
      <c r="O48" s="120"/>
    </row>
    <row r="49" spans="15:15" x14ac:dyDescent="0.2">
      <c r="O49" s="120"/>
    </row>
    <row r="50" spans="15:15" x14ac:dyDescent="0.2">
      <c r="O50" s="12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opLeftCell="A24" workbookViewId="0">
      <selection sqref="A1:N53"/>
    </sheetView>
  </sheetViews>
  <sheetFormatPr baseColWidth="10" defaultRowHeight="15" x14ac:dyDescent="0.25"/>
  <cols>
    <col min="1" max="1" width="12.5703125" style="316" customWidth="1"/>
    <col min="2" max="2" width="51.28515625" style="316" customWidth="1"/>
    <col min="3" max="3" width="9.85546875" style="316" customWidth="1"/>
    <col min="4" max="4" width="11" style="316" customWidth="1"/>
    <col min="5" max="6" width="18.5703125" style="316" bestFit="1" customWidth="1"/>
    <col min="7" max="7" width="18.5703125" style="346" bestFit="1" customWidth="1"/>
    <col min="8" max="8" width="18.5703125" style="316" bestFit="1" customWidth="1"/>
    <col min="9" max="9" width="18.140625" style="316" customWidth="1"/>
    <col min="10" max="11" width="18.5703125" style="316" bestFit="1" customWidth="1"/>
    <col min="12" max="12" width="17.5703125" style="316" bestFit="1" customWidth="1"/>
    <col min="13" max="13" width="18.5703125" style="316" bestFit="1" customWidth="1"/>
    <col min="14" max="14" width="19.5703125" style="316" bestFit="1" customWidth="1"/>
    <col min="15" max="15" width="17.5703125" style="316" bestFit="1" customWidth="1"/>
    <col min="16" max="16384" width="11.42578125" style="316"/>
  </cols>
  <sheetData>
    <row r="1" spans="1:16" x14ac:dyDescent="0.25">
      <c r="A1" s="459" t="s">
        <v>96</v>
      </c>
      <c r="B1" s="460"/>
      <c r="C1" s="461" t="s">
        <v>97</v>
      </c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3"/>
    </row>
    <row r="2" spans="1:16" x14ac:dyDescent="0.25">
      <c r="A2" s="459" t="s">
        <v>98</v>
      </c>
      <c r="B2" s="460"/>
      <c r="C2" s="464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6"/>
    </row>
    <row r="3" spans="1:16" x14ac:dyDescent="0.25">
      <c r="A3" s="459" t="s">
        <v>99</v>
      </c>
      <c r="B3" s="460"/>
      <c r="C3" s="467" t="s">
        <v>100</v>
      </c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9"/>
    </row>
    <row r="4" spans="1:16" x14ac:dyDescent="0.25">
      <c r="A4" s="458" t="s">
        <v>101</v>
      </c>
      <c r="B4" s="470"/>
      <c r="C4" s="472" t="s">
        <v>102</v>
      </c>
      <c r="D4" s="472" t="s">
        <v>103</v>
      </c>
      <c r="E4" s="456">
        <v>2022</v>
      </c>
      <c r="F4" s="456">
        <v>2023</v>
      </c>
      <c r="G4" s="456">
        <v>2024</v>
      </c>
      <c r="H4" s="461">
        <v>2024</v>
      </c>
      <c r="I4" s="462"/>
      <c r="J4" s="462"/>
      <c r="K4" s="462"/>
      <c r="L4" s="478">
        <v>2024</v>
      </c>
      <c r="M4" s="456">
        <v>2025</v>
      </c>
      <c r="N4" s="456">
        <v>2026</v>
      </c>
    </row>
    <row r="5" spans="1:16" x14ac:dyDescent="0.25">
      <c r="A5" s="471"/>
      <c r="B5" s="470"/>
      <c r="C5" s="473"/>
      <c r="D5" s="474"/>
      <c r="E5" s="457"/>
      <c r="F5" s="457"/>
      <c r="G5" s="457"/>
      <c r="H5" s="467"/>
      <c r="I5" s="468"/>
      <c r="J5" s="468"/>
      <c r="K5" s="468"/>
      <c r="L5" s="478"/>
      <c r="M5" s="457"/>
      <c r="N5" s="457"/>
    </row>
    <row r="6" spans="1:16" ht="25.5" x14ac:dyDescent="0.25">
      <c r="A6" s="471"/>
      <c r="B6" s="470"/>
      <c r="C6" s="473"/>
      <c r="D6" s="474"/>
      <c r="E6" s="317" t="s">
        <v>104</v>
      </c>
      <c r="F6" s="317" t="s">
        <v>104</v>
      </c>
      <c r="G6" s="317" t="s">
        <v>105</v>
      </c>
      <c r="H6" s="317" t="s">
        <v>106</v>
      </c>
      <c r="I6" s="317" t="s">
        <v>107</v>
      </c>
      <c r="J6" s="317" t="s">
        <v>108</v>
      </c>
      <c r="K6" s="317" t="s">
        <v>109</v>
      </c>
      <c r="L6" s="317" t="s">
        <v>104</v>
      </c>
      <c r="M6" s="317" t="s">
        <v>105</v>
      </c>
      <c r="N6" s="317" t="s">
        <v>105</v>
      </c>
    </row>
    <row r="7" spans="1:16" x14ac:dyDescent="0.25">
      <c r="A7" s="458" t="s">
        <v>110</v>
      </c>
      <c r="B7" s="318" t="s">
        <v>111</v>
      </c>
      <c r="C7" s="319" t="s">
        <v>4</v>
      </c>
      <c r="D7" s="319" t="s">
        <v>112</v>
      </c>
      <c r="E7" s="320">
        <v>25328681</v>
      </c>
      <c r="F7" s="320">
        <v>23921328</v>
      </c>
      <c r="G7" s="321">
        <v>26000000</v>
      </c>
      <c r="H7" s="322">
        <v>6182959</v>
      </c>
      <c r="I7" s="323">
        <v>5989795</v>
      </c>
      <c r="J7" s="323"/>
      <c r="K7" s="323"/>
      <c r="L7" s="320">
        <v>12172754</v>
      </c>
      <c r="M7" s="321">
        <v>27300000</v>
      </c>
      <c r="N7" s="321">
        <v>28665000</v>
      </c>
      <c r="O7" s="324"/>
      <c r="P7" s="325"/>
    </row>
    <row r="8" spans="1:16" x14ac:dyDescent="0.25">
      <c r="A8" s="458"/>
      <c r="B8" s="318" t="s">
        <v>113</v>
      </c>
      <c r="C8" s="319" t="s">
        <v>114</v>
      </c>
      <c r="D8" s="319" t="s">
        <v>112</v>
      </c>
      <c r="E8" s="326">
        <v>8654915631.6000004</v>
      </c>
      <c r="F8" s="326">
        <v>16962629460.6</v>
      </c>
      <c r="G8" s="326">
        <v>33925258921.200001</v>
      </c>
      <c r="H8" s="326">
        <v>6654312705.1000004</v>
      </c>
      <c r="I8" s="326">
        <v>8723339213.7999992</v>
      </c>
      <c r="J8" s="326"/>
      <c r="K8" s="326"/>
      <c r="L8" s="320">
        <v>15377651918.9</v>
      </c>
      <c r="M8" s="326">
        <v>57672940166.040001</v>
      </c>
      <c r="N8" s="326">
        <v>80742116232.455994</v>
      </c>
      <c r="O8" s="324"/>
      <c r="P8" s="325"/>
    </row>
    <row r="9" spans="1:16" x14ac:dyDescent="0.25">
      <c r="A9" s="458"/>
      <c r="B9" s="318" t="s">
        <v>115</v>
      </c>
      <c r="C9" s="319" t="s">
        <v>114</v>
      </c>
      <c r="D9" s="319" t="s">
        <v>112</v>
      </c>
      <c r="E9" s="326">
        <v>558286460</v>
      </c>
      <c r="F9" s="326">
        <v>1563247370</v>
      </c>
      <c r="G9" s="326">
        <v>3126494740</v>
      </c>
      <c r="H9" s="327">
        <v>573992260</v>
      </c>
      <c r="I9" s="326">
        <v>799515200</v>
      </c>
      <c r="J9" s="328"/>
      <c r="K9" s="326"/>
      <c r="L9" s="320">
        <v>1373507460</v>
      </c>
      <c r="M9" s="326">
        <v>5315041058</v>
      </c>
      <c r="N9" s="326">
        <v>7441057481.1999998</v>
      </c>
      <c r="O9" s="324"/>
      <c r="P9" s="325"/>
    </row>
    <row r="10" spans="1:16" x14ac:dyDescent="0.25">
      <c r="A10" s="458"/>
      <c r="B10" s="329" t="s">
        <v>116</v>
      </c>
      <c r="C10" s="330" t="s">
        <v>4</v>
      </c>
      <c r="D10" s="330" t="s">
        <v>112</v>
      </c>
      <c r="E10" s="331">
        <v>639</v>
      </c>
      <c r="F10" s="331">
        <v>639</v>
      </c>
      <c r="G10" s="331">
        <v>717</v>
      </c>
      <c r="H10" s="331">
        <v>717</v>
      </c>
      <c r="I10" s="331">
        <v>718</v>
      </c>
      <c r="J10" s="331"/>
      <c r="K10" s="331"/>
      <c r="L10" s="331">
        <v>718</v>
      </c>
      <c r="M10" s="331">
        <v>717</v>
      </c>
      <c r="N10" s="331">
        <v>717</v>
      </c>
      <c r="O10" s="324"/>
    </row>
    <row r="11" spans="1:16" x14ac:dyDescent="0.25">
      <c r="A11" s="458"/>
      <c r="B11" s="318" t="s">
        <v>117</v>
      </c>
      <c r="C11" s="319" t="s">
        <v>114</v>
      </c>
      <c r="D11" s="319" t="s">
        <v>112</v>
      </c>
      <c r="E11" s="326">
        <v>3875464550</v>
      </c>
      <c r="F11" s="326">
        <v>10526552970</v>
      </c>
      <c r="G11" s="326">
        <v>21053105940</v>
      </c>
      <c r="H11" s="326">
        <v>3591161670</v>
      </c>
      <c r="I11" s="326">
        <v>4109941440</v>
      </c>
      <c r="J11" s="326"/>
      <c r="K11" s="332"/>
      <c r="L11" s="326">
        <v>7701103110</v>
      </c>
      <c r="M11" s="326">
        <v>35790280098</v>
      </c>
      <c r="N11" s="326">
        <v>50106392137.199997</v>
      </c>
      <c r="O11" s="324"/>
    </row>
    <row r="12" spans="1:16" x14ac:dyDescent="0.25">
      <c r="A12" s="458"/>
      <c r="B12" s="318" t="s">
        <v>118</v>
      </c>
      <c r="C12" s="319" t="s">
        <v>119</v>
      </c>
      <c r="D12" s="319" t="s">
        <v>112</v>
      </c>
      <c r="E12" s="333">
        <v>6064889.7496087635</v>
      </c>
      <c r="F12" s="333">
        <v>16473478.826291081</v>
      </c>
      <c r="G12" s="326">
        <v>29362769.79079498</v>
      </c>
      <c r="H12" s="326">
        <v>5008593.682008368</v>
      </c>
      <c r="I12" s="326">
        <v>5724152.4233983289</v>
      </c>
      <c r="J12" s="326"/>
      <c r="K12" s="326"/>
      <c r="L12" s="326">
        <v>10725770.348189415</v>
      </c>
      <c r="M12" s="326">
        <v>49916708.644351467</v>
      </c>
      <c r="N12" s="326">
        <v>69883392.102092057</v>
      </c>
      <c r="O12" s="324"/>
    </row>
    <row r="13" spans="1:16" x14ac:dyDescent="0.25">
      <c r="A13" s="458"/>
      <c r="B13" s="329" t="s">
        <v>120</v>
      </c>
      <c r="C13" s="330" t="s">
        <v>4</v>
      </c>
      <c r="D13" s="330" t="s">
        <v>112</v>
      </c>
      <c r="E13" s="331">
        <v>772</v>
      </c>
      <c r="F13" s="331">
        <v>772</v>
      </c>
      <c r="G13" s="334">
        <v>1157</v>
      </c>
      <c r="H13" s="334">
        <v>1157</v>
      </c>
      <c r="I13" s="331">
        <v>1159</v>
      </c>
      <c r="J13" s="331"/>
      <c r="K13" s="331"/>
      <c r="L13" s="331">
        <v>1159</v>
      </c>
      <c r="M13" s="331">
        <v>1157</v>
      </c>
      <c r="N13" s="331">
        <v>1157</v>
      </c>
      <c r="O13" s="324"/>
    </row>
    <row r="14" spans="1:16" x14ac:dyDescent="0.25">
      <c r="A14" s="458"/>
      <c r="B14" s="318" t="s">
        <v>121</v>
      </c>
      <c r="C14" s="319" t="s">
        <v>114</v>
      </c>
      <c r="D14" s="319" t="s">
        <v>112</v>
      </c>
      <c r="E14" s="332">
        <v>7601858985</v>
      </c>
      <c r="F14" s="332">
        <v>14647322140</v>
      </c>
      <c r="G14" s="332">
        <v>29294644280</v>
      </c>
      <c r="H14" s="332">
        <v>5300902650</v>
      </c>
      <c r="I14" s="333">
        <v>6598982770</v>
      </c>
      <c r="J14" s="333"/>
      <c r="K14" s="332"/>
      <c r="L14" s="332">
        <v>11899885420</v>
      </c>
      <c r="M14" s="332">
        <v>49800895276</v>
      </c>
      <c r="N14" s="326">
        <v>69721253386.399994</v>
      </c>
      <c r="O14" s="324"/>
    </row>
    <row r="15" spans="1:16" x14ac:dyDescent="0.25">
      <c r="A15" s="458"/>
      <c r="B15" s="318" t="s">
        <v>122</v>
      </c>
      <c r="C15" s="319" t="s">
        <v>119</v>
      </c>
      <c r="D15" s="319" t="s">
        <v>123</v>
      </c>
      <c r="E15" s="332">
        <v>9846967.5971502587</v>
      </c>
      <c r="F15" s="332">
        <v>18973215.207253885</v>
      </c>
      <c r="G15" s="332">
        <v>25319485.116681073</v>
      </c>
      <c r="H15" s="332">
        <v>4581592.6101987902</v>
      </c>
      <c r="I15" s="332">
        <v>5693686.6005176874</v>
      </c>
      <c r="J15" s="326"/>
      <c r="K15" s="326"/>
      <c r="L15" s="332">
        <v>10267373.097497843</v>
      </c>
      <c r="M15" s="332">
        <v>43043124.698357821</v>
      </c>
      <c r="N15" s="332">
        <v>60260374.577700943</v>
      </c>
      <c r="O15" s="324"/>
    </row>
    <row r="16" spans="1:16" x14ac:dyDescent="0.25">
      <c r="A16" s="458"/>
      <c r="B16" s="318" t="s">
        <v>124</v>
      </c>
      <c r="C16" s="319" t="s">
        <v>4</v>
      </c>
      <c r="D16" s="335" t="s">
        <v>112</v>
      </c>
      <c r="E16" s="335">
        <v>0</v>
      </c>
      <c r="F16" s="335">
        <v>0</v>
      </c>
      <c r="G16" s="321">
        <v>0</v>
      </c>
      <c r="H16" s="321">
        <v>0</v>
      </c>
      <c r="I16" s="321">
        <v>0</v>
      </c>
      <c r="J16" s="321"/>
      <c r="K16" s="335"/>
      <c r="L16" s="335">
        <v>0</v>
      </c>
      <c r="M16" s="335">
        <v>0</v>
      </c>
      <c r="N16" s="335">
        <v>0</v>
      </c>
      <c r="O16" s="324"/>
    </row>
    <row r="17" spans="1:16" x14ac:dyDescent="0.25">
      <c r="A17" s="458"/>
      <c r="B17" s="318" t="s">
        <v>125</v>
      </c>
      <c r="C17" s="319" t="s">
        <v>4</v>
      </c>
      <c r="D17" s="319" t="s">
        <v>112</v>
      </c>
      <c r="E17" s="321">
        <v>17</v>
      </c>
      <c r="F17" s="321">
        <v>19</v>
      </c>
      <c r="G17" s="321">
        <v>16</v>
      </c>
      <c r="H17" s="336">
        <v>0</v>
      </c>
      <c r="I17" s="321">
        <v>4</v>
      </c>
      <c r="J17" s="321"/>
      <c r="K17" s="321"/>
      <c r="L17" s="321">
        <v>4</v>
      </c>
      <c r="M17" s="321">
        <v>16</v>
      </c>
      <c r="N17" s="321">
        <v>16</v>
      </c>
      <c r="O17" s="324"/>
    </row>
    <row r="18" spans="1:16" x14ac:dyDescent="0.25">
      <c r="A18" s="458"/>
      <c r="B18" s="318" t="s">
        <v>126</v>
      </c>
      <c r="C18" s="337" t="s">
        <v>114</v>
      </c>
      <c r="D18" s="337" t="s">
        <v>112</v>
      </c>
      <c r="E18" s="338">
        <v>81702321.329999998</v>
      </c>
      <c r="F18" s="338">
        <v>160529346.31</v>
      </c>
      <c r="G18" s="326">
        <v>321058692.62</v>
      </c>
      <c r="H18" s="326">
        <v>0</v>
      </c>
      <c r="I18" s="326">
        <v>71170855.129999995</v>
      </c>
      <c r="J18" s="326"/>
      <c r="K18" s="326"/>
      <c r="L18" s="326">
        <v>71170855.129999995</v>
      </c>
      <c r="M18" s="339">
        <v>545799777.454</v>
      </c>
      <c r="N18" s="326">
        <v>764119688.43559992</v>
      </c>
      <c r="O18" s="324"/>
    </row>
    <row r="19" spans="1:16" x14ac:dyDescent="0.25">
      <c r="A19" s="458"/>
      <c r="B19" s="318" t="s">
        <v>127</v>
      </c>
      <c r="C19" s="319" t="s">
        <v>4</v>
      </c>
      <c r="D19" s="319" t="s">
        <v>112</v>
      </c>
      <c r="E19" s="321">
        <v>400</v>
      </c>
      <c r="F19" s="321">
        <v>378</v>
      </c>
      <c r="G19" s="340">
        <v>420</v>
      </c>
      <c r="H19" s="336">
        <v>115</v>
      </c>
      <c r="I19" s="321">
        <v>100</v>
      </c>
      <c r="J19" s="321"/>
      <c r="K19" s="321"/>
      <c r="L19" s="321">
        <v>215</v>
      </c>
      <c r="M19" s="321">
        <v>420</v>
      </c>
      <c r="N19" s="321">
        <v>420</v>
      </c>
      <c r="O19" s="324"/>
      <c r="P19" s="341"/>
    </row>
    <row r="20" spans="1:16" x14ac:dyDescent="0.25">
      <c r="A20" s="458"/>
      <c r="B20" s="318" t="s">
        <v>128</v>
      </c>
      <c r="C20" s="319" t="s">
        <v>4</v>
      </c>
      <c r="D20" s="319" t="s">
        <v>112</v>
      </c>
      <c r="E20" s="321">
        <v>420</v>
      </c>
      <c r="F20" s="321">
        <v>427</v>
      </c>
      <c r="G20" s="340">
        <v>450</v>
      </c>
      <c r="H20" s="336">
        <v>120</v>
      </c>
      <c r="I20" s="321">
        <v>110</v>
      </c>
      <c r="J20" s="321"/>
      <c r="K20" s="321"/>
      <c r="L20" s="321">
        <v>230</v>
      </c>
      <c r="M20" s="321">
        <v>450</v>
      </c>
      <c r="N20" s="321">
        <v>450</v>
      </c>
      <c r="O20" s="324"/>
    </row>
    <row r="21" spans="1:16" x14ac:dyDescent="0.25">
      <c r="A21" s="475" t="s">
        <v>129</v>
      </c>
      <c r="B21" s="329" t="s">
        <v>130</v>
      </c>
      <c r="C21" s="330"/>
      <c r="D21" s="342"/>
      <c r="E21" s="330"/>
      <c r="F21" s="330"/>
      <c r="G21" s="331"/>
      <c r="H21" s="343"/>
      <c r="I21" s="330"/>
      <c r="J21" s="330"/>
      <c r="K21" s="330"/>
      <c r="L21" s="330"/>
      <c r="M21" s="330"/>
      <c r="N21" s="330"/>
      <c r="O21" s="324"/>
    </row>
    <row r="22" spans="1:16" x14ac:dyDescent="0.25">
      <c r="A22" s="475"/>
      <c r="B22" s="318" t="s">
        <v>131</v>
      </c>
      <c r="C22" s="337" t="s">
        <v>4</v>
      </c>
      <c r="D22" s="337" t="s">
        <v>112</v>
      </c>
      <c r="E22" s="321">
        <v>517</v>
      </c>
      <c r="F22" s="321">
        <v>497</v>
      </c>
      <c r="G22" s="344">
        <v>490</v>
      </c>
      <c r="H22" s="344">
        <v>497</v>
      </c>
      <c r="I22" s="344">
        <v>491</v>
      </c>
      <c r="J22" s="321"/>
      <c r="K22" s="340"/>
      <c r="L22" s="321">
        <v>491</v>
      </c>
      <c r="M22" s="344">
        <v>490</v>
      </c>
      <c r="N22" s="344">
        <v>490</v>
      </c>
      <c r="O22" s="324"/>
    </row>
    <row r="23" spans="1:16" x14ac:dyDescent="0.25">
      <c r="A23" s="475"/>
      <c r="B23" s="318" t="s">
        <v>132</v>
      </c>
      <c r="C23" s="337" t="s">
        <v>4</v>
      </c>
      <c r="D23" s="337" t="s">
        <v>112</v>
      </c>
      <c r="E23" s="321">
        <v>118</v>
      </c>
      <c r="F23" s="321">
        <v>117</v>
      </c>
      <c r="G23" s="344">
        <v>117</v>
      </c>
      <c r="H23" s="344">
        <v>117</v>
      </c>
      <c r="I23" s="344">
        <v>117</v>
      </c>
      <c r="J23" s="321"/>
      <c r="K23" s="340"/>
      <c r="L23" s="321">
        <v>117</v>
      </c>
      <c r="M23" s="344">
        <v>117</v>
      </c>
      <c r="N23" s="344">
        <v>117</v>
      </c>
      <c r="O23" s="324"/>
    </row>
    <row r="24" spans="1:16" x14ac:dyDescent="0.25">
      <c r="A24" s="475"/>
      <c r="B24" s="318" t="s">
        <v>133</v>
      </c>
      <c r="C24" s="337" t="s">
        <v>4</v>
      </c>
      <c r="D24" s="337" t="s">
        <v>112</v>
      </c>
      <c r="E24" s="321">
        <v>95</v>
      </c>
      <c r="F24" s="321">
        <v>90</v>
      </c>
      <c r="G24" s="344">
        <v>90</v>
      </c>
      <c r="H24" s="344">
        <v>90</v>
      </c>
      <c r="I24" s="344">
        <v>87</v>
      </c>
      <c r="J24" s="321"/>
      <c r="K24" s="340"/>
      <c r="L24" s="321">
        <v>87</v>
      </c>
      <c r="M24" s="344">
        <v>90</v>
      </c>
      <c r="N24" s="344">
        <v>90</v>
      </c>
      <c r="O24" s="324"/>
    </row>
    <row r="25" spans="1:16" x14ac:dyDescent="0.25">
      <c r="A25" s="475"/>
      <c r="B25" s="318" t="s">
        <v>134</v>
      </c>
      <c r="C25" s="337" t="s">
        <v>4</v>
      </c>
      <c r="D25" s="337" t="s">
        <v>112</v>
      </c>
      <c r="E25" s="321">
        <v>422</v>
      </c>
      <c r="F25" s="321">
        <v>407</v>
      </c>
      <c r="G25" s="344">
        <v>400</v>
      </c>
      <c r="H25" s="344">
        <v>407</v>
      </c>
      <c r="I25" s="344">
        <v>404</v>
      </c>
      <c r="J25" s="321"/>
      <c r="K25" s="340"/>
      <c r="L25" s="321">
        <v>404</v>
      </c>
      <c r="M25" s="344">
        <v>400</v>
      </c>
      <c r="N25" s="344">
        <v>400</v>
      </c>
      <c r="O25" s="324"/>
    </row>
    <row r="26" spans="1:16" x14ac:dyDescent="0.25">
      <c r="A26" s="475"/>
      <c r="B26" s="318" t="s">
        <v>135</v>
      </c>
      <c r="C26" s="337" t="s">
        <v>4</v>
      </c>
      <c r="D26" s="337" t="s">
        <v>112</v>
      </c>
      <c r="E26" s="321">
        <v>517</v>
      </c>
      <c r="F26" s="321">
        <v>497</v>
      </c>
      <c r="G26" s="344">
        <v>490</v>
      </c>
      <c r="H26" s="344">
        <v>497</v>
      </c>
      <c r="I26" s="344">
        <v>491</v>
      </c>
      <c r="J26" s="340"/>
      <c r="K26" s="340"/>
      <c r="L26" s="321">
        <v>491</v>
      </c>
      <c r="M26" s="344">
        <v>490</v>
      </c>
      <c r="N26" s="344">
        <v>490</v>
      </c>
      <c r="O26" s="324"/>
    </row>
    <row r="27" spans="1:16" x14ac:dyDescent="0.25">
      <c r="A27" s="475"/>
      <c r="B27" s="318" t="s">
        <v>136</v>
      </c>
      <c r="C27" s="337" t="s">
        <v>4</v>
      </c>
      <c r="D27" s="337" t="s">
        <v>112</v>
      </c>
      <c r="E27" s="321">
        <v>5</v>
      </c>
      <c r="F27" s="321">
        <v>2</v>
      </c>
      <c r="G27" s="344">
        <v>5</v>
      </c>
      <c r="H27" s="344">
        <v>5</v>
      </c>
      <c r="I27" s="344">
        <v>5</v>
      </c>
      <c r="J27" s="321"/>
      <c r="K27" s="340"/>
      <c r="L27" s="321">
        <v>5</v>
      </c>
      <c r="M27" s="344">
        <v>5</v>
      </c>
      <c r="N27" s="344">
        <v>5</v>
      </c>
      <c r="O27" s="324"/>
    </row>
    <row r="28" spans="1:16" x14ac:dyDescent="0.25">
      <c r="A28" s="475"/>
      <c r="B28" s="318" t="s">
        <v>137</v>
      </c>
      <c r="C28" s="337" t="s">
        <v>4</v>
      </c>
      <c r="D28" s="337" t="s">
        <v>112</v>
      </c>
      <c r="E28" s="321">
        <v>507</v>
      </c>
      <c r="F28" s="321">
        <v>487</v>
      </c>
      <c r="G28" s="344">
        <v>480</v>
      </c>
      <c r="H28" s="344">
        <v>487</v>
      </c>
      <c r="I28" s="344">
        <v>472</v>
      </c>
      <c r="J28" s="321"/>
      <c r="K28" s="340"/>
      <c r="L28" s="321">
        <v>472</v>
      </c>
      <c r="M28" s="344">
        <v>480</v>
      </c>
      <c r="N28" s="344">
        <v>480</v>
      </c>
      <c r="O28" s="324"/>
    </row>
    <row r="29" spans="1:16" x14ac:dyDescent="0.25">
      <c r="A29" s="475"/>
      <c r="B29" s="318" t="s">
        <v>138</v>
      </c>
      <c r="C29" s="337" t="s">
        <v>4</v>
      </c>
      <c r="D29" s="337" t="s">
        <v>112</v>
      </c>
      <c r="E29" s="321">
        <v>10</v>
      </c>
      <c r="F29" s="321">
        <v>10</v>
      </c>
      <c r="G29" s="344">
        <v>10</v>
      </c>
      <c r="H29" s="344">
        <v>10</v>
      </c>
      <c r="I29" s="344">
        <v>10</v>
      </c>
      <c r="J29" s="321"/>
      <c r="K29" s="340"/>
      <c r="L29" s="321">
        <v>10</v>
      </c>
      <c r="M29" s="344">
        <v>10</v>
      </c>
      <c r="N29" s="344">
        <v>10</v>
      </c>
      <c r="O29" s="324"/>
    </row>
    <row r="30" spans="1:16" x14ac:dyDescent="0.25">
      <c r="A30" s="475"/>
      <c r="B30" s="318" t="s">
        <v>139</v>
      </c>
      <c r="C30" s="337" t="s">
        <v>4</v>
      </c>
      <c r="D30" s="337" t="s">
        <v>112</v>
      </c>
      <c r="E30" s="321">
        <v>2</v>
      </c>
      <c r="F30" s="321">
        <v>3</v>
      </c>
      <c r="G30" s="344">
        <v>3</v>
      </c>
      <c r="H30" s="344">
        <v>3</v>
      </c>
      <c r="I30" s="344">
        <v>3</v>
      </c>
      <c r="J30" s="321"/>
      <c r="K30" s="340"/>
      <c r="L30" s="321">
        <v>3</v>
      </c>
      <c r="M30" s="344">
        <v>3</v>
      </c>
      <c r="N30" s="344">
        <v>3</v>
      </c>
      <c r="O30" s="324"/>
    </row>
    <row r="31" spans="1:16" x14ac:dyDescent="0.25">
      <c r="A31" s="475"/>
      <c r="B31" s="318" t="s">
        <v>140</v>
      </c>
      <c r="C31" s="337" t="s">
        <v>4</v>
      </c>
      <c r="D31" s="337" t="s">
        <v>112</v>
      </c>
      <c r="E31" s="321">
        <v>13</v>
      </c>
      <c r="F31" s="321">
        <v>14</v>
      </c>
      <c r="G31" s="344">
        <v>14</v>
      </c>
      <c r="H31" s="344">
        <v>14</v>
      </c>
      <c r="I31" s="344">
        <v>11</v>
      </c>
      <c r="J31" s="321"/>
      <c r="K31" s="340"/>
      <c r="L31" s="321">
        <v>11</v>
      </c>
      <c r="M31" s="344">
        <v>14</v>
      </c>
      <c r="N31" s="344">
        <v>14</v>
      </c>
      <c r="O31" s="324"/>
    </row>
    <row r="32" spans="1:16" x14ac:dyDescent="0.25">
      <c r="A32" s="475"/>
      <c r="B32" s="318" t="s">
        <v>141</v>
      </c>
      <c r="C32" s="337" t="s">
        <v>4</v>
      </c>
      <c r="D32" s="337" t="s">
        <v>112</v>
      </c>
      <c r="E32" s="321">
        <v>3</v>
      </c>
      <c r="F32" s="321">
        <v>2</v>
      </c>
      <c r="G32" s="344">
        <v>2</v>
      </c>
      <c r="H32" s="344">
        <v>2</v>
      </c>
      <c r="I32" s="344">
        <v>2</v>
      </c>
      <c r="J32" s="321"/>
      <c r="K32" s="340"/>
      <c r="L32" s="321">
        <v>2</v>
      </c>
      <c r="M32" s="344">
        <v>2</v>
      </c>
      <c r="N32" s="344">
        <v>2</v>
      </c>
      <c r="O32" s="324"/>
    </row>
    <row r="33" spans="1:15" x14ac:dyDescent="0.25">
      <c r="A33" s="475"/>
      <c r="B33" s="329" t="s">
        <v>142</v>
      </c>
      <c r="C33" s="330"/>
      <c r="D33" s="342"/>
      <c r="E33" s="331"/>
      <c r="F33" s="331"/>
      <c r="G33" s="331"/>
      <c r="H33" s="343"/>
      <c r="I33" s="331"/>
      <c r="J33" s="331"/>
      <c r="K33" s="331"/>
      <c r="L33" s="331"/>
      <c r="M33" s="331"/>
      <c r="N33" s="331"/>
      <c r="O33" s="324"/>
    </row>
    <row r="34" spans="1:15" x14ac:dyDescent="0.25">
      <c r="A34" s="475"/>
      <c r="B34" s="318" t="s">
        <v>143</v>
      </c>
      <c r="C34" s="319" t="s">
        <v>4</v>
      </c>
      <c r="D34" s="319" t="s">
        <v>112</v>
      </c>
      <c r="E34" s="321">
        <v>8</v>
      </c>
      <c r="F34" s="321">
        <v>10</v>
      </c>
      <c r="G34" s="344">
        <v>10</v>
      </c>
      <c r="H34" s="344">
        <v>10</v>
      </c>
      <c r="I34" s="321">
        <v>10</v>
      </c>
      <c r="J34" s="321"/>
      <c r="K34" s="321"/>
      <c r="L34" s="321">
        <v>10</v>
      </c>
      <c r="M34" s="344">
        <v>10</v>
      </c>
      <c r="N34" s="344">
        <v>10</v>
      </c>
      <c r="O34" s="324"/>
    </row>
    <row r="35" spans="1:15" x14ac:dyDescent="0.25">
      <c r="A35" s="476"/>
      <c r="B35" s="318" t="s">
        <v>144</v>
      </c>
      <c r="C35" s="319" t="s">
        <v>4</v>
      </c>
      <c r="D35" s="319" t="s">
        <v>112</v>
      </c>
      <c r="E35" s="321">
        <v>737</v>
      </c>
      <c r="F35" s="321">
        <v>705</v>
      </c>
      <c r="G35" s="321">
        <v>705</v>
      </c>
      <c r="H35" s="321">
        <v>707</v>
      </c>
      <c r="I35" s="321">
        <v>719</v>
      </c>
      <c r="J35" s="321"/>
      <c r="K35" s="321"/>
      <c r="L35" s="321">
        <v>719</v>
      </c>
      <c r="M35" s="321">
        <v>705</v>
      </c>
      <c r="N35" s="321">
        <v>705</v>
      </c>
      <c r="O35" s="324"/>
    </row>
    <row r="36" spans="1:15" x14ac:dyDescent="0.25">
      <c r="A36" s="476"/>
      <c r="B36" s="318" t="s">
        <v>145</v>
      </c>
      <c r="C36" s="319" t="s">
        <v>4</v>
      </c>
      <c r="D36" s="319" t="s">
        <v>112</v>
      </c>
      <c r="E36" s="321">
        <v>624</v>
      </c>
      <c r="F36" s="321">
        <v>596</v>
      </c>
      <c r="G36" s="321">
        <v>596</v>
      </c>
      <c r="H36" s="321">
        <v>598</v>
      </c>
      <c r="I36" s="321">
        <v>610</v>
      </c>
      <c r="J36" s="321"/>
      <c r="K36" s="321"/>
      <c r="L36" s="321">
        <v>610</v>
      </c>
      <c r="M36" s="321">
        <v>596</v>
      </c>
      <c r="N36" s="321">
        <v>596</v>
      </c>
      <c r="O36" s="324"/>
    </row>
    <row r="37" spans="1:15" x14ac:dyDescent="0.25">
      <c r="A37" s="476"/>
      <c r="B37" s="318" t="s">
        <v>146</v>
      </c>
      <c r="C37" s="319" t="s">
        <v>4</v>
      </c>
      <c r="D37" s="319" t="s">
        <v>112</v>
      </c>
      <c r="E37" s="321">
        <v>113</v>
      </c>
      <c r="F37" s="321">
        <v>109</v>
      </c>
      <c r="G37" s="321">
        <v>109</v>
      </c>
      <c r="H37" s="321">
        <v>109</v>
      </c>
      <c r="I37" s="321">
        <v>109</v>
      </c>
      <c r="J37" s="321"/>
      <c r="K37" s="321"/>
      <c r="L37" s="321">
        <v>109</v>
      </c>
      <c r="M37" s="321">
        <v>109</v>
      </c>
      <c r="N37" s="321">
        <v>109</v>
      </c>
      <c r="O37" s="324"/>
    </row>
    <row r="38" spans="1:15" x14ac:dyDescent="0.25">
      <c r="A38" s="476"/>
      <c r="B38" s="329" t="s">
        <v>147</v>
      </c>
      <c r="C38" s="330"/>
      <c r="D38" s="342"/>
      <c r="E38" s="331"/>
      <c r="F38" s="331"/>
      <c r="G38" s="331"/>
      <c r="H38" s="343"/>
      <c r="I38" s="331"/>
      <c r="J38" s="331"/>
      <c r="K38" s="331"/>
      <c r="L38" s="331"/>
      <c r="M38" s="331"/>
      <c r="N38" s="331"/>
      <c r="O38" s="324"/>
    </row>
    <row r="39" spans="1:15" x14ac:dyDescent="0.25">
      <c r="A39" s="476"/>
      <c r="B39" s="318" t="s">
        <v>148</v>
      </c>
      <c r="C39" s="319" t="s">
        <v>114</v>
      </c>
      <c r="D39" s="319" t="s">
        <v>112</v>
      </c>
      <c r="E39" s="326">
        <v>14173080241.450001</v>
      </c>
      <c r="F39" s="326">
        <v>25563022831.970001</v>
      </c>
      <c r="G39" s="326">
        <v>56693465351.93</v>
      </c>
      <c r="H39" s="326">
        <v>56693465351.93</v>
      </c>
      <c r="I39" s="326">
        <v>56693465351.93</v>
      </c>
      <c r="J39" s="326"/>
      <c r="K39" s="326"/>
      <c r="L39" s="321">
        <v>56693465351.93</v>
      </c>
      <c r="M39" s="326">
        <v>96378891098.280991</v>
      </c>
      <c r="N39" s="326">
        <v>134930447537.59338</v>
      </c>
      <c r="O39" s="324"/>
    </row>
    <row r="40" spans="1:15" x14ac:dyDescent="0.25">
      <c r="A40" s="476"/>
      <c r="B40" s="318" t="s">
        <v>149</v>
      </c>
      <c r="C40" s="319" t="s">
        <v>114</v>
      </c>
      <c r="D40" s="319" t="s">
        <v>112</v>
      </c>
      <c r="E40" s="326">
        <v>20191739014.540001</v>
      </c>
      <c r="F40" s="326">
        <v>42138278512.809998</v>
      </c>
      <c r="G40" s="326">
        <v>56693465351.93</v>
      </c>
      <c r="H40" s="326">
        <v>56693465351.93</v>
      </c>
      <c r="I40" s="326">
        <v>93575062398.740005</v>
      </c>
      <c r="J40" s="326"/>
      <c r="K40" s="326"/>
      <c r="L40" s="321">
        <v>93575062398.740005</v>
      </c>
      <c r="M40" s="326">
        <v>96378891098.280991</v>
      </c>
      <c r="N40" s="326">
        <v>134930447537.59338</v>
      </c>
      <c r="O40" s="324"/>
    </row>
    <row r="41" spans="1:15" x14ac:dyDescent="0.25">
      <c r="A41" s="476"/>
      <c r="B41" s="318" t="s">
        <v>150</v>
      </c>
      <c r="C41" s="319" t="s">
        <v>114</v>
      </c>
      <c r="D41" s="319" t="s">
        <v>112</v>
      </c>
      <c r="E41" s="326">
        <v>19163637109.529999</v>
      </c>
      <c r="F41" s="326">
        <v>40705221089.989998</v>
      </c>
      <c r="G41" s="326">
        <v>56693465351.93</v>
      </c>
      <c r="H41" s="326">
        <v>13918495206.83</v>
      </c>
      <c r="I41" s="326">
        <v>31893809298.32</v>
      </c>
      <c r="J41" s="326"/>
      <c r="K41" s="326"/>
      <c r="L41" s="321">
        <v>31893809298.32</v>
      </c>
      <c r="M41" s="326">
        <v>96378891098.280991</v>
      </c>
      <c r="N41" s="326">
        <v>134930447537.59338</v>
      </c>
      <c r="O41" s="324"/>
    </row>
    <row r="42" spans="1:15" ht="15.75" thickBot="1" x14ac:dyDescent="0.3">
      <c r="A42" s="477"/>
      <c r="B42" s="318" t="s">
        <v>151</v>
      </c>
      <c r="C42" s="319" t="s">
        <v>152</v>
      </c>
      <c r="D42" s="319" t="s">
        <v>112</v>
      </c>
      <c r="E42" s="345">
        <v>0.94908304310640756</v>
      </c>
      <c r="F42" s="345">
        <v>0.96599155273074688</v>
      </c>
      <c r="G42" s="345">
        <v>1</v>
      </c>
      <c r="H42" s="345">
        <v>0.24550440020608436</v>
      </c>
      <c r="I42" s="345">
        <v>0.34083663404267689</v>
      </c>
      <c r="J42" s="345"/>
      <c r="K42" s="345"/>
      <c r="L42" s="345">
        <v>0.34083663404267689</v>
      </c>
      <c r="M42" s="326">
        <v>0</v>
      </c>
      <c r="N42" s="326">
        <v>0</v>
      </c>
      <c r="O42" s="324"/>
    </row>
    <row r="43" spans="1:15" x14ac:dyDescent="0.25">
      <c r="H43" s="347"/>
      <c r="I43" s="347"/>
      <c r="L43" s="347"/>
    </row>
    <row r="44" spans="1:15" x14ac:dyDescent="0.25">
      <c r="G44" s="348"/>
      <c r="L44" s="347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3622047244094491" right="0.19685039370078741" top="0.39370078740157483" bottom="0.35433070866141736" header="0.19685039370078741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2"/>
  <sheetViews>
    <sheetView topLeftCell="A79" workbookViewId="0">
      <selection sqref="A1:N53"/>
    </sheetView>
  </sheetViews>
  <sheetFormatPr baseColWidth="10" defaultRowHeight="12.75" x14ac:dyDescent="0.2"/>
  <cols>
    <col min="1" max="1" width="5.140625" customWidth="1"/>
    <col min="2" max="2" width="42" customWidth="1"/>
    <col min="3" max="3" width="10.7109375" customWidth="1"/>
    <col min="4" max="4" width="11.28515625" customWidth="1"/>
    <col min="5" max="5" width="11.7109375" customWidth="1"/>
    <col min="6" max="6" width="12.85546875" customWidth="1"/>
    <col min="7" max="7" width="11.85546875" customWidth="1"/>
    <col min="8" max="8" width="11.28515625" customWidth="1"/>
    <col min="9" max="9" width="12" customWidth="1"/>
    <col min="10" max="10" width="10.7109375" customWidth="1"/>
    <col min="11" max="11" width="11.28515625" customWidth="1"/>
    <col min="12" max="12" width="13" customWidth="1"/>
  </cols>
  <sheetData>
    <row r="2" spans="1:12" ht="23.25" x14ac:dyDescent="0.2">
      <c r="A2" s="349"/>
      <c r="B2" s="480" t="s">
        <v>55</v>
      </c>
      <c r="C2" s="480"/>
      <c r="D2" s="480"/>
      <c r="E2" s="480"/>
      <c r="F2" s="480"/>
      <c r="G2" s="480"/>
      <c r="H2" s="480"/>
      <c r="I2" s="480"/>
      <c r="J2" s="480"/>
      <c r="K2" s="480"/>
      <c r="L2" s="480"/>
    </row>
    <row r="3" spans="1:12" ht="23.25" x14ac:dyDescent="0.2">
      <c r="A3" s="349"/>
      <c r="B3" s="480" t="s">
        <v>216</v>
      </c>
      <c r="C3" s="480"/>
      <c r="D3" s="480"/>
      <c r="E3" s="480"/>
      <c r="F3" s="480"/>
      <c r="G3" s="480"/>
      <c r="H3" s="480"/>
      <c r="I3" s="480"/>
      <c r="J3" s="480"/>
      <c r="K3" s="480"/>
      <c r="L3" s="480"/>
    </row>
    <row r="4" spans="1:12" ht="23.25" x14ac:dyDescent="0.2">
      <c r="A4" s="349"/>
      <c r="B4" s="480" t="s">
        <v>217</v>
      </c>
      <c r="C4" s="480"/>
      <c r="D4" s="480"/>
      <c r="E4" s="480"/>
      <c r="F4" s="480"/>
      <c r="G4" s="480"/>
      <c r="H4" s="480"/>
      <c r="I4" s="480"/>
      <c r="J4" s="480"/>
      <c r="K4" s="480"/>
      <c r="L4" s="480"/>
    </row>
    <row r="5" spans="1:12" ht="23.25" x14ac:dyDescent="0.2">
      <c r="A5" s="349"/>
      <c r="B5" s="480" t="s">
        <v>56</v>
      </c>
      <c r="C5" s="480"/>
      <c r="D5" s="480"/>
      <c r="E5" s="480"/>
      <c r="F5" s="480"/>
      <c r="G5" s="480"/>
      <c r="H5" s="480"/>
      <c r="I5" s="480"/>
      <c r="J5" s="480"/>
      <c r="K5" s="480"/>
      <c r="L5" s="480"/>
    </row>
    <row r="6" spans="1:12" ht="2.25" customHeight="1" x14ac:dyDescent="0.2">
      <c r="A6" s="350"/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</row>
    <row r="7" spans="1:12" x14ac:dyDescent="0.2">
      <c r="A7" s="352"/>
      <c r="B7" s="481" t="s">
        <v>60</v>
      </c>
      <c r="C7" s="481"/>
      <c r="D7" s="481"/>
      <c r="E7" s="481"/>
      <c r="F7" s="481"/>
      <c r="G7" s="481"/>
      <c r="H7" s="481"/>
      <c r="I7" s="481"/>
      <c r="J7" s="481"/>
      <c r="K7" s="481"/>
      <c r="L7" s="481"/>
    </row>
    <row r="8" spans="1:12" x14ac:dyDescent="0.2">
      <c r="A8" s="482"/>
      <c r="B8" s="483" t="s">
        <v>57</v>
      </c>
      <c r="C8" s="484" t="s">
        <v>218</v>
      </c>
      <c r="D8" s="484"/>
      <c r="E8" s="484"/>
      <c r="F8" s="479" t="s">
        <v>219</v>
      </c>
      <c r="G8" s="479"/>
      <c r="H8" s="479"/>
      <c r="I8" s="479" t="s">
        <v>220</v>
      </c>
      <c r="J8" s="479"/>
      <c r="K8" s="479"/>
      <c r="L8" s="479" t="s">
        <v>210</v>
      </c>
    </row>
    <row r="9" spans="1:12" ht="41.25" customHeight="1" x14ac:dyDescent="0.2">
      <c r="A9" s="482"/>
      <c r="B9" s="483"/>
      <c r="C9" s="353" t="s">
        <v>58</v>
      </c>
      <c r="D9" s="353" t="s">
        <v>59</v>
      </c>
      <c r="E9" s="354" t="s">
        <v>211</v>
      </c>
      <c r="F9" s="354" t="s">
        <v>58</v>
      </c>
      <c r="G9" s="354" t="s">
        <v>59</v>
      </c>
      <c r="H9" s="354" t="s">
        <v>211</v>
      </c>
      <c r="I9" s="354" t="s">
        <v>58</v>
      </c>
      <c r="J9" s="354" t="s">
        <v>59</v>
      </c>
      <c r="K9" s="354" t="s">
        <v>211</v>
      </c>
      <c r="L9" s="479"/>
    </row>
    <row r="10" spans="1:12" x14ac:dyDescent="0.2">
      <c r="A10" s="355"/>
      <c r="B10" s="356" t="s">
        <v>60</v>
      </c>
      <c r="C10" s="353"/>
      <c r="D10" s="353"/>
      <c r="E10" s="357"/>
      <c r="F10" s="357"/>
      <c r="G10" s="357"/>
      <c r="H10" s="357"/>
      <c r="I10" s="357"/>
      <c r="J10" s="357"/>
      <c r="K10" s="357"/>
      <c r="L10" s="357"/>
    </row>
    <row r="11" spans="1:12" x14ac:dyDescent="0.2">
      <c r="A11" s="355"/>
      <c r="B11" s="356"/>
      <c r="C11" s="353"/>
      <c r="D11" s="353"/>
      <c r="E11" s="357"/>
      <c r="F11" s="357"/>
      <c r="G11" s="357"/>
      <c r="H11" s="357"/>
      <c r="I11" s="357"/>
      <c r="J11" s="357"/>
      <c r="K11" s="357"/>
      <c r="L11" s="357"/>
    </row>
    <row r="12" spans="1:12" ht="22.5" x14ac:dyDescent="0.2">
      <c r="A12" s="358"/>
      <c r="B12" s="359" t="s">
        <v>221</v>
      </c>
      <c r="C12" s="360"/>
      <c r="D12" s="360"/>
      <c r="E12" s="361"/>
      <c r="F12" s="362"/>
      <c r="G12" s="362"/>
      <c r="H12" s="363"/>
      <c r="I12" s="364"/>
      <c r="J12" s="364"/>
      <c r="K12" s="363"/>
      <c r="L12" s="365"/>
    </row>
    <row r="13" spans="1:12" ht="22.5" x14ac:dyDescent="0.2">
      <c r="A13" s="366">
        <v>1</v>
      </c>
      <c r="B13" s="356" t="s">
        <v>62</v>
      </c>
      <c r="C13" s="367">
        <v>2.9</v>
      </c>
      <c r="D13" s="367">
        <v>2.8582000000000001</v>
      </c>
      <c r="E13" s="354">
        <f>D13/C13</f>
        <v>0.98558620689655174</v>
      </c>
      <c r="F13" s="367">
        <v>2.9</v>
      </c>
      <c r="G13" s="368">
        <v>2.8612000000000002</v>
      </c>
      <c r="H13" s="369">
        <f>G13/F13</f>
        <v>0.98662068965517247</v>
      </c>
      <c r="I13" s="370">
        <v>2.95</v>
      </c>
      <c r="J13" s="371">
        <v>2.8742000000000001</v>
      </c>
      <c r="K13" s="372">
        <f>J13/I13</f>
        <v>0.97430508474576272</v>
      </c>
      <c r="L13" s="373">
        <f>(E13+H13+K13)/3</f>
        <v>0.98217066043249568</v>
      </c>
    </row>
    <row r="14" spans="1:12" ht="22.5" x14ac:dyDescent="0.2">
      <c r="A14" s="366">
        <v>2</v>
      </c>
      <c r="B14" s="356" t="s">
        <v>222</v>
      </c>
      <c r="C14" s="367">
        <v>6.1</v>
      </c>
      <c r="D14" s="367">
        <v>6.1</v>
      </c>
      <c r="E14" s="354">
        <f>D14/C14</f>
        <v>1</v>
      </c>
      <c r="F14" s="367">
        <v>6.1</v>
      </c>
      <c r="G14" s="368">
        <v>6.1</v>
      </c>
      <c r="H14" s="369">
        <f>G14/F14</f>
        <v>1</v>
      </c>
      <c r="I14" s="370">
        <v>6.1</v>
      </c>
      <c r="J14" s="371">
        <v>5.0999999999999996</v>
      </c>
      <c r="K14" s="372">
        <f>J14/I14</f>
        <v>0.83606557377049184</v>
      </c>
      <c r="L14" s="373">
        <f>(E14+H14+K14)/3</f>
        <v>0.94535519125683065</v>
      </c>
    </row>
    <row r="15" spans="1:12" x14ac:dyDescent="0.2">
      <c r="A15" s="358"/>
      <c r="B15" s="359" t="s">
        <v>223</v>
      </c>
      <c r="C15" s="374"/>
      <c r="D15" s="374"/>
      <c r="E15" s="361"/>
      <c r="F15" s="375"/>
      <c r="G15" s="375"/>
      <c r="H15" s="363"/>
      <c r="I15" s="376"/>
      <c r="J15" s="376"/>
      <c r="K15" s="363"/>
      <c r="L15" s="365"/>
    </row>
    <row r="16" spans="1:12" ht="22.5" x14ac:dyDescent="0.2">
      <c r="A16" s="366">
        <v>1</v>
      </c>
      <c r="B16" s="356" t="s">
        <v>64</v>
      </c>
      <c r="C16" s="367">
        <v>5.45</v>
      </c>
      <c r="D16" s="367">
        <v>5.4871999999999996</v>
      </c>
      <c r="E16" s="354">
        <f>D16/C16</f>
        <v>1.0068256880733943</v>
      </c>
      <c r="F16" s="367">
        <v>4.45</v>
      </c>
      <c r="G16" s="368">
        <v>4.5532000000000004</v>
      </c>
      <c r="H16" s="369">
        <f>G16/F16</f>
        <v>1.023191011235955</v>
      </c>
      <c r="I16" s="370">
        <v>4.45</v>
      </c>
      <c r="J16" s="371">
        <v>4.4287999999999998</v>
      </c>
      <c r="K16" s="372">
        <f>J16/I16</f>
        <v>0.99523595505617968</v>
      </c>
      <c r="L16" s="377">
        <f>(E16+H16+K16)/3</f>
        <v>1.0084175514551763</v>
      </c>
    </row>
    <row r="17" spans="1:12" ht="22.5" x14ac:dyDescent="0.2">
      <c r="A17" s="366">
        <v>2</v>
      </c>
      <c r="B17" s="378" t="s">
        <v>63</v>
      </c>
      <c r="C17" s="367">
        <v>6.5</v>
      </c>
      <c r="D17" s="367">
        <v>6.8228</v>
      </c>
      <c r="E17" s="354">
        <f>D17/C17</f>
        <v>1.0496615384615384</v>
      </c>
      <c r="F17" s="367">
        <v>6.5</v>
      </c>
      <c r="G17" s="368">
        <v>6.8924000000000003</v>
      </c>
      <c r="H17" s="369">
        <f>G17/F17</f>
        <v>1.0603692307692307</v>
      </c>
      <c r="I17" s="370">
        <v>6.5</v>
      </c>
      <c r="J17" s="371">
        <v>6.6677</v>
      </c>
      <c r="K17" s="372">
        <f>J17/I17</f>
        <v>1.0258</v>
      </c>
      <c r="L17" s="377">
        <f>(E17+H17+K17)/3</f>
        <v>1.045276923076923</v>
      </c>
    </row>
    <row r="18" spans="1:12" ht="22.5" x14ac:dyDescent="0.2">
      <c r="A18" s="366">
        <v>3</v>
      </c>
      <c r="B18" s="356" t="s">
        <v>65</v>
      </c>
      <c r="C18" s="367">
        <v>2.15</v>
      </c>
      <c r="D18" s="367">
        <v>2.1575000000000002</v>
      </c>
      <c r="E18" s="354">
        <f>D18/C18</f>
        <v>1.0034883720930234</v>
      </c>
      <c r="F18" s="367">
        <v>2.14</v>
      </c>
      <c r="G18" s="368">
        <v>2.1505999999999998</v>
      </c>
      <c r="H18" s="369">
        <f>G18/F18</f>
        <v>1.0049532710280373</v>
      </c>
      <c r="I18" s="370">
        <v>2.15</v>
      </c>
      <c r="J18" s="371">
        <v>2.1772</v>
      </c>
      <c r="K18" s="372">
        <f>J18/I18</f>
        <v>1.0126511627906978</v>
      </c>
      <c r="L18" s="377">
        <f>(E18+H18+K18)/3</f>
        <v>1.0070309353039195</v>
      </c>
    </row>
    <row r="19" spans="1:12" x14ac:dyDescent="0.2">
      <c r="A19" s="358"/>
      <c r="B19" s="359" t="s">
        <v>224</v>
      </c>
      <c r="C19" s="374"/>
      <c r="D19" s="374"/>
      <c r="E19" s="374"/>
      <c r="F19" s="374"/>
      <c r="G19" s="374"/>
      <c r="H19" s="374"/>
      <c r="I19" s="374"/>
      <c r="J19" s="374"/>
      <c r="K19" s="374"/>
      <c r="L19" s="365"/>
    </row>
    <row r="20" spans="1:12" x14ac:dyDescent="0.2">
      <c r="A20" s="379">
        <v>1</v>
      </c>
      <c r="B20" s="380" t="s">
        <v>61</v>
      </c>
      <c r="C20" s="381">
        <v>0.95</v>
      </c>
      <c r="D20" s="381">
        <v>0.95</v>
      </c>
      <c r="E20" s="354">
        <f>D20/C20</f>
        <v>1</v>
      </c>
      <c r="F20" s="367">
        <v>0.95</v>
      </c>
      <c r="G20" s="368">
        <v>1</v>
      </c>
      <c r="H20" s="369">
        <f>G20/F20</f>
        <v>1.0526315789473684</v>
      </c>
      <c r="I20" s="377">
        <v>0.85</v>
      </c>
      <c r="J20" s="371">
        <v>1</v>
      </c>
      <c r="K20" s="372">
        <f>J20/I20</f>
        <v>1.1764705882352942</v>
      </c>
      <c r="L20" s="377">
        <f>(E20+H20+K20)/3</f>
        <v>1.0763673890608876</v>
      </c>
    </row>
    <row r="21" spans="1:12" ht="22.5" x14ac:dyDescent="0.2">
      <c r="A21" s="366">
        <v>2</v>
      </c>
      <c r="B21" s="356" t="s">
        <v>225</v>
      </c>
      <c r="C21" s="367">
        <v>2.75</v>
      </c>
      <c r="D21" s="367">
        <v>2.9782999999999999</v>
      </c>
      <c r="E21" s="354">
        <f>D21/C21</f>
        <v>1.0830181818181819</v>
      </c>
      <c r="F21" s="367">
        <v>2.75</v>
      </c>
      <c r="G21" s="368">
        <v>2.9792000000000001</v>
      </c>
      <c r="H21" s="369">
        <f>G21/F21</f>
        <v>1.0833454545454546</v>
      </c>
      <c r="I21" s="370">
        <v>2.75</v>
      </c>
      <c r="J21" s="371">
        <v>2.9792000000000001</v>
      </c>
      <c r="K21" s="372">
        <f>J21/I21</f>
        <v>1.0833454545454546</v>
      </c>
      <c r="L21" s="377">
        <f>(E21+H21+K21)/3</f>
        <v>1.0832363636363638</v>
      </c>
    </row>
    <row r="22" spans="1:12" ht="22.5" x14ac:dyDescent="0.2">
      <c r="A22" s="366">
        <v>3</v>
      </c>
      <c r="B22" s="356" t="s">
        <v>226</v>
      </c>
      <c r="C22" s="367">
        <v>4.75</v>
      </c>
      <c r="D22" s="367">
        <v>5</v>
      </c>
      <c r="E22" s="354">
        <f>D22/C22</f>
        <v>1.0526315789473684</v>
      </c>
      <c r="F22" s="367">
        <v>4.75</v>
      </c>
      <c r="G22" s="368">
        <v>5</v>
      </c>
      <c r="H22" s="369">
        <f>G22/F22</f>
        <v>1.0526315789473684</v>
      </c>
      <c r="I22" s="370">
        <v>4.75</v>
      </c>
      <c r="J22" s="371">
        <v>5</v>
      </c>
      <c r="K22" s="372">
        <f>J22/I22</f>
        <v>1.0526315789473684</v>
      </c>
      <c r="L22" s="377">
        <f>(E22+H22+K22)/3</f>
        <v>1.0526315789473684</v>
      </c>
    </row>
    <row r="23" spans="1:12" x14ac:dyDescent="0.2">
      <c r="A23" s="358"/>
      <c r="B23" s="359" t="s">
        <v>227</v>
      </c>
      <c r="C23" s="374"/>
      <c r="D23" s="374"/>
      <c r="E23" s="374"/>
      <c r="F23" s="374"/>
      <c r="G23" s="374"/>
      <c r="H23" s="374"/>
      <c r="I23" s="374"/>
      <c r="J23" s="374"/>
      <c r="K23" s="374"/>
      <c r="L23" s="365"/>
    </row>
    <row r="24" spans="1:12" x14ac:dyDescent="0.2">
      <c r="A24" s="366">
        <v>1</v>
      </c>
      <c r="B24" s="356" t="s">
        <v>78</v>
      </c>
      <c r="C24" s="367">
        <v>1.6</v>
      </c>
      <c r="D24" s="367">
        <v>1.895</v>
      </c>
      <c r="E24" s="354">
        <f t="shared" ref="E24:E46" si="0">D24/C24</f>
        <v>1.184375</v>
      </c>
      <c r="F24" s="367">
        <v>1.6</v>
      </c>
      <c r="G24" s="368">
        <v>2.028</v>
      </c>
      <c r="H24" s="369">
        <f t="shared" ref="H24:H46" si="1">G24/F24</f>
        <v>1.2674999999999998</v>
      </c>
      <c r="I24" s="370">
        <v>3.6</v>
      </c>
      <c r="J24" s="371">
        <v>3.7873000000000001</v>
      </c>
      <c r="K24" s="372">
        <f t="shared" ref="K24:K46" si="2">J24/I24</f>
        <v>1.0520277777777778</v>
      </c>
      <c r="L24" s="377">
        <f t="shared" ref="L24:L46" si="3">(E24+H24+K24)/3</f>
        <v>1.1679675925925925</v>
      </c>
    </row>
    <row r="25" spans="1:12" x14ac:dyDescent="0.2">
      <c r="A25" s="366">
        <v>2</v>
      </c>
      <c r="B25" s="356" t="s">
        <v>79</v>
      </c>
      <c r="C25" s="367">
        <v>1</v>
      </c>
      <c r="D25" s="367">
        <v>1</v>
      </c>
      <c r="E25" s="354">
        <f t="shared" si="0"/>
        <v>1</v>
      </c>
      <c r="F25" s="367">
        <v>1</v>
      </c>
      <c r="G25" s="368">
        <v>1</v>
      </c>
      <c r="H25" s="369">
        <f t="shared" si="1"/>
        <v>1</v>
      </c>
      <c r="I25" s="370">
        <v>2</v>
      </c>
      <c r="J25" s="371">
        <v>2</v>
      </c>
      <c r="K25" s="372">
        <f t="shared" si="2"/>
        <v>1</v>
      </c>
      <c r="L25" s="373">
        <f t="shared" si="3"/>
        <v>1</v>
      </c>
    </row>
    <row r="26" spans="1:12" x14ac:dyDescent="0.2">
      <c r="A26" s="366">
        <v>3</v>
      </c>
      <c r="B26" s="356" t="s">
        <v>80</v>
      </c>
      <c r="C26" s="367">
        <v>1</v>
      </c>
      <c r="D26" s="367">
        <v>1</v>
      </c>
      <c r="E26" s="354">
        <f t="shared" si="0"/>
        <v>1</v>
      </c>
      <c r="F26" s="367">
        <v>1</v>
      </c>
      <c r="G26" s="368">
        <v>1</v>
      </c>
      <c r="H26" s="369">
        <f t="shared" si="1"/>
        <v>1</v>
      </c>
      <c r="I26" s="370">
        <v>2</v>
      </c>
      <c r="J26" s="371">
        <v>2</v>
      </c>
      <c r="K26" s="372">
        <f t="shared" si="2"/>
        <v>1</v>
      </c>
      <c r="L26" s="373">
        <f t="shared" si="3"/>
        <v>1</v>
      </c>
    </row>
    <row r="27" spans="1:12" x14ac:dyDescent="0.2">
      <c r="A27" s="366">
        <v>4</v>
      </c>
      <c r="B27" s="356" t="s">
        <v>81</v>
      </c>
      <c r="C27" s="367">
        <v>1</v>
      </c>
      <c r="D27" s="367">
        <v>1</v>
      </c>
      <c r="E27" s="354">
        <f t="shared" si="0"/>
        <v>1</v>
      </c>
      <c r="F27" s="367">
        <v>1</v>
      </c>
      <c r="G27" s="368">
        <v>1</v>
      </c>
      <c r="H27" s="369">
        <f t="shared" si="1"/>
        <v>1</v>
      </c>
      <c r="I27" s="370">
        <v>2</v>
      </c>
      <c r="J27" s="371">
        <v>2</v>
      </c>
      <c r="K27" s="372">
        <f t="shared" si="2"/>
        <v>1</v>
      </c>
      <c r="L27" s="373">
        <f t="shared" si="3"/>
        <v>1</v>
      </c>
    </row>
    <row r="28" spans="1:12" x14ac:dyDescent="0.2">
      <c r="A28" s="366">
        <v>5</v>
      </c>
      <c r="B28" s="356" t="s">
        <v>82</v>
      </c>
      <c r="C28" s="367">
        <v>1</v>
      </c>
      <c r="D28" s="367">
        <v>1</v>
      </c>
      <c r="E28" s="354">
        <f t="shared" si="0"/>
        <v>1</v>
      </c>
      <c r="F28" s="367">
        <v>1</v>
      </c>
      <c r="G28" s="368">
        <v>1</v>
      </c>
      <c r="H28" s="369">
        <f t="shared" si="1"/>
        <v>1</v>
      </c>
      <c r="I28" s="370">
        <v>2</v>
      </c>
      <c r="J28" s="371">
        <v>2</v>
      </c>
      <c r="K28" s="372">
        <f t="shared" si="2"/>
        <v>1</v>
      </c>
      <c r="L28" s="373">
        <f t="shared" si="3"/>
        <v>1</v>
      </c>
    </row>
    <row r="29" spans="1:12" x14ac:dyDescent="0.2">
      <c r="A29" s="366">
        <v>6</v>
      </c>
      <c r="B29" s="356" t="s">
        <v>83</v>
      </c>
      <c r="C29" s="367">
        <v>1</v>
      </c>
      <c r="D29" s="367">
        <v>1</v>
      </c>
      <c r="E29" s="354">
        <f t="shared" si="0"/>
        <v>1</v>
      </c>
      <c r="F29" s="367">
        <v>1</v>
      </c>
      <c r="G29" s="368">
        <v>1</v>
      </c>
      <c r="H29" s="369">
        <f t="shared" si="1"/>
        <v>1</v>
      </c>
      <c r="I29" s="370">
        <v>2</v>
      </c>
      <c r="J29" s="371">
        <v>2</v>
      </c>
      <c r="K29" s="372">
        <f t="shared" si="2"/>
        <v>1</v>
      </c>
      <c r="L29" s="373">
        <f t="shared" si="3"/>
        <v>1</v>
      </c>
    </row>
    <row r="30" spans="1:12" x14ac:dyDescent="0.2">
      <c r="A30" s="366">
        <v>7</v>
      </c>
      <c r="B30" s="356" t="s">
        <v>84</v>
      </c>
      <c r="C30" s="367">
        <v>1</v>
      </c>
      <c r="D30" s="367">
        <v>1</v>
      </c>
      <c r="E30" s="354">
        <f t="shared" si="0"/>
        <v>1</v>
      </c>
      <c r="F30" s="367">
        <v>1</v>
      </c>
      <c r="G30" s="368">
        <v>1</v>
      </c>
      <c r="H30" s="369">
        <f t="shared" si="1"/>
        <v>1</v>
      </c>
      <c r="I30" s="370">
        <v>2</v>
      </c>
      <c r="J30" s="371">
        <v>2</v>
      </c>
      <c r="K30" s="372">
        <f t="shared" si="2"/>
        <v>1</v>
      </c>
      <c r="L30" s="373">
        <f t="shared" si="3"/>
        <v>1</v>
      </c>
    </row>
    <row r="31" spans="1:12" x14ac:dyDescent="0.2">
      <c r="A31" s="366">
        <v>8</v>
      </c>
      <c r="B31" s="356" t="s">
        <v>66</v>
      </c>
      <c r="C31" s="367">
        <v>0.9</v>
      </c>
      <c r="D31" s="367">
        <v>1</v>
      </c>
      <c r="E31" s="354">
        <f t="shared" si="0"/>
        <v>1.1111111111111112</v>
      </c>
      <c r="F31" s="367">
        <v>0.9</v>
      </c>
      <c r="G31" s="368">
        <v>1</v>
      </c>
      <c r="H31" s="369">
        <f t="shared" si="1"/>
        <v>1.1111111111111112</v>
      </c>
      <c r="I31" s="370">
        <v>0.9</v>
      </c>
      <c r="J31" s="371">
        <v>1</v>
      </c>
      <c r="K31" s="372">
        <f t="shared" si="2"/>
        <v>1.1111111111111112</v>
      </c>
      <c r="L31" s="373">
        <f t="shared" si="3"/>
        <v>1.1111111111111112</v>
      </c>
    </row>
    <row r="32" spans="1:12" x14ac:dyDescent="0.2">
      <c r="A32" s="366">
        <v>9</v>
      </c>
      <c r="B32" s="356" t="s">
        <v>67</v>
      </c>
      <c r="C32" s="382">
        <v>1</v>
      </c>
      <c r="D32" s="367">
        <v>1</v>
      </c>
      <c r="E32" s="354">
        <f t="shared" si="0"/>
        <v>1</v>
      </c>
      <c r="F32" s="367">
        <v>1</v>
      </c>
      <c r="G32" s="368">
        <v>1</v>
      </c>
      <c r="H32" s="369">
        <f t="shared" si="1"/>
        <v>1</v>
      </c>
      <c r="I32" s="370">
        <v>1</v>
      </c>
      <c r="J32" s="371">
        <v>1</v>
      </c>
      <c r="K32" s="372">
        <f t="shared" si="2"/>
        <v>1</v>
      </c>
      <c r="L32" s="373">
        <f t="shared" si="3"/>
        <v>1</v>
      </c>
    </row>
    <row r="33" spans="1:12" x14ac:dyDescent="0.2">
      <c r="A33" s="366">
        <v>10</v>
      </c>
      <c r="B33" s="356" t="s">
        <v>68</v>
      </c>
      <c r="C33" s="382">
        <v>1</v>
      </c>
      <c r="D33" s="382">
        <v>1</v>
      </c>
      <c r="E33" s="354">
        <f t="shared" si="0"/>
        <v>1</v>
      </c>
      <c r="F33" s="367">
        <v>1</v>
      </c>
      <c r="G33" s="368">
        <v>1</v>
      </c>
      <c r="H33" s="369">
        <f t="shared" si="1"/>
        <v>1</v>
      </c>
      <c r="I33" s="370">
        <v>1</v>
      </c>
      <c r="J33" s="371">
        <v>1</v>
      </c>
      <c r="K33" s="372">
        <f t="shared" si="2"/>
        <v>1</v>
      </c>
      <c r="L33" s="373">
        <f t="shared" si="3"/>
        <v>1</v>
      </c>
    </row>
    <row r="34" spans="1:12" x14ac:dyDescent="0.2">
      <c r="A34" s="366">
        <v>11</v>
      </c>
      <c r="B34" s="356" t="s">
        <v>69</v>
      </c>
      <c r="C34" s="382">
        <v>1</v>
      </c>
      <c r="D34" s="382">
        <v>1</v>
      </c>
      <c r="E34" s="354">
        <f t="shared" si="0"/>
        <v>1</v>
      </c>
      <c r="F34" s="367">
        <v>1</v>
      </c>
      <c r="G34" s="368">
        <v>1</v>
      </c>
      <c r="H34" s="369">
        <f t="shared" si="1"/>
        <v>1</v>
      </c>
      <c r="I34" s="370">
        <v>1</v>
      </c>
      <c r="J34" s="371">
        <v>1</v>
      </c>
      <c r="K34" s="372">
        <f t="shared" si="2"/>
        <v>1</v>
      </c>
      <c r="L34" s="373">
        <f t="shared" si="3"/>
        <v>1</v>
      </c>
    </row>
    <row r="35" spans="1:12" x14ac:dyDescent="0.2">
      <c r="A35" s="366">
        <v>12</v>
      </c>
      <c r="B35" s="356" t="s">
        <v>70</v>
      </c>
      <c r="C35" s="382">
        <v>1</v>
      </c>
      <c r="D35" s="382">
        <v>1</v>
      </c>
      <c r="E35" s="354">
        <f t="shared" si="0"/>
        <v>1</v>
      </c>
      <c r="F35" s="367">
        <v>1</v>
      </c>
      <c r="G35" s="368">
        <v>1</v>
      </c>
      <c r="H35" s="369">
        <f t="shared" si="1"/>
        <v>1</v>
      </c>
      <c r="I35" s="370">
        <v>1</v>
      </c>
      <c r="J35" s="371">
        <v>1</v>
      </c>
      <c r="K35" s="372">
        <f t="shared" si="2"/>
        <v>1</v>
      </c>
      <c r="L35" s="373">
        <f t="shared" si="3"/>
        <v>1</v>
      </c>
    </row>
    <row r="36" spans="1:12" x14ac:dyDescent="0.2">
      <c r="A36" s="366">
        <v>13</v>
      </c>
      <c r="B36" s="356" t="s">
        <v>71</v>
      </c>
      <c r="C36" s="382">
        <v>2.1</v>
      </c>
      <c r="D36" s="382">
        <v>2.2323</v>
      </c>
      <c r="E36" s="354">
        <f t="shared" si="0"/>
        <v>1.0629999999999999</v>
      </c>
      <c r="F36" s="367">
        <v>2.1</v>
      </c>
      <c r="G36" s="368">
        <v>2.2023000000000001</v>
      </c>
      <c r="H36" s="369">
        <f t="shared" si="1"/>
        <v>1.0487142857142857</v>
      </c>
      <c r="I36" s="370">
        <v>3.1</v>
      </c>
      <c r="J36" s="371">
        <v>3.1631</v>
      </c>
      <c r="K36" s="372">
        <f t="shared" si="2"/>
        <v>1.0203548387096775</v>
      </c>
      <c r="L36" s="377">
        <f t="shared" si="3"/>
        <v>1.0440230414746543</v>
      </c>
    </row>
    <row r="37" spans="1:12" x14ac:dyDescent="0.2">
      <c r="A37" s="366">
        <v>14</v>
      </c>
      <c r="B37" s="383" t="s">
        <v>72</v>
      </c>
      <c r="C37" s="367">
        <v>1</v>
      </c>
      <c r="D37" s="367">
        <v>1</v>
      </c>
      <c r="E37" s="354">
        <f t="shared" si="0"/>
        <v>1</v>
      </c>
      <c r="F37" s="367">
        <v>1</v>
      </c>
      <c r="G37" s="368">
        <v>1</v>
      </c>
      <c r="H37" s="369">
        <f t="shared" si="1"/>
        <v>1</v>
      </c>
      <c r="I37" s="370">
        <v>1</v>
      </c>
      <c r="J37" s="371">
        <v>1</v>
      </c>
      <c r="K37" s="372">
        <f t="shared" si="2"/>
        <v>1</v>
      </c>
      <c r="L37" s="377">
        <f t="shared" si="3"/>
        <v>1</v>
      </c>
    </row>
    <row r="38" spans="1:12" x14ac:dyDescent="0.2">
      <c r="A38" s="366">
        <v>15</v>
      </c>
      <c r="B38" s="356" t="s">
        <v>73</v>
      </c>
      <c r="C38" s="367">
        <v>1</v>
      </c>
      <c r="D38" s="367">
        <v>1</v>
      </c>
      <c r="E38" s="354">
        <f t="shared" si="0"/>
        <v>1</v>
      </c>
      <c r="F38" s="367">
        <v>1</v>
      </c>
      <c r="G38" s="368">
        <v>1</v>
      </c>
      <c r="H38" s="369">
        <f t="shared" si="1"/>
        <v>1</v>
      </c>
      <c r="I38" s="370">
        <v>1</v>
      </c>
      <c r="J38" s="371">
        <v>1</v>
      </c>
      <c r="K38" s="372">
        <f t="shared" si="2"/>
        <v>1</v>
      </c>
      <c r="L38" s="377">
        <f t="shared" si="3"/>
        <v>1</v>
      </c>
    </row>
    <row r="39" spans="1:12" x14ac:dyDescent="0.2">
      <c r="A39" s="366">
        <v>16</v>
      </c>
      <c r="B39" s="356" t="s">
        <v>74</v>
      </c>
      <c r="C39" s="384">
        <v>1.93</v>
      </c>
      <c r="D39" s="367">
        <v>1.9307000000000001</v>
      </c>
      <c r="E39" s="354">
        <f t="shared" si="0"/>
        <v>1.0003626943005182</v>
      </c>
      <c r="F39" s="367">
        <v>1.93</v>
      </c>
      <c r="G39" s="368">
        <v>1.9273</v>
      </c>
      <c r="H39" s="369">
        <f t="shared" si="1"/>
        <v>0.99860103626943009</v>
      </c>
      <c r="I39" s="370">
        <v>1.93</v>
      </c>
      <c r="J39" s="371">
        <v>1.9379</v>
      </c>
      <c r="K39" s="372">
        <f t="shared" si="2"/>
        <v>1.0040932642487046</v>
      </c>
      <c r="L39" s="377">
        <f t="shared" si="3"/>
        <v>1.0010189982728843</v>
      </c>
    </row>
    <row r="40" spans="1:12" x14ac:dyDescent="0.2">
      <c r="A40" s="366">
        <v>17</v>
      </c>
      <c r="B40" s="356" t="s">
        <v>75</v>
      </c>
      <c r="C40" s="367">
        <v>0.98</v>
      </c>
      <c r="D40" s="367">
        <v>0.97140000000000004</v>
      </c>
      <c r="E40" s="354">
        <f t="shared" si="0"/>
        <v>0.99122448979591837</v>
      </c>
      <c r="F40" s="385">
        <v>0.98</v>
      </c>
      <c r="G40" s="377">
        <v>0.97140000000000004</v>
      </c>
      <c r="H40" s="369">
        <f t="shared" si="1"/>
        <v>0.99122448979591837</v>
      </c>
      <c r="I40" s="370">
        <v>0.98</v>
      </c>
      <c r="J40" s="377">
        <v>0.98050000000000004</v>
      </c>
      <c r="K40" s="372">
        <f t="shared" si="2"/>
        <v>1.0005102040816327</v>
      </c>
      <c r="L40" s="377">
        <f t="shared" si="3"/>
        <v>0.99431972789115652</v>
      </c>
    </row>
    <row r="41" spans="1:12" x14ac:dyDescent="0.2">
      <c r="A41" s="366">
        <v>18</v>
      </c>
      <c r="B41" s="356" t="s">
        <v>76</v>
      </c>
      <c r="C41" s="382">
        <v>0.98</v>
      </c>
      <c r="D41" s="382">
        <v>0.95</v>
      </c>
      <c r="E41" s="354">
        <f t="shared" si="0"/>
        <v>0.96938775510204078</v>
      </c>
      <c r="F41" s="367">
        <v>0.98</v>
      </c>
      <c r="G41" s="368">
        <v>0.95</v>
      </c>
      <c r="H41" s="369">
        <f t="shared" si="1"/>
        <v>0.96938775510204078</v>
      </c>
      <c r="I41" s="370">
        <v>0.98</v>
      </c>
      <c r="J41" s="377">
        <v>0.98</v>
      </c>
      <c r="K41" s="372">
        <f t="shared" si="2"/>
        <v>1</v>
      </c>
      <c r="L41" s="377">
        <f t="shared" si="3"/>
        <v>0.97959183673469374</v>
      </c>
    </row>
    <row r="42" spans="1:12" x14ac:dyDescent="0.2">
      <c r="A42" s="366">
        <v>19</v>
      </c>
      <c r="B42" s="356" t="s">
        <v>77</v>
      </c>
      <c r="C42" s="367">
        <v>1.93</v>
      </c>
      <c r="D42" s="367">
        <v>1.9152</v>
      </c>
      <c r="E42" s="354">
        <f t="shared" si="0"/>
        <v>0.99233160621761662</v>
      </c>
      <c r="F42" s="367">
        <v>1.93</v>
      </c>
      <c r="G42" s="368">
        <v>1.9338</v>
      </c>
      <c r="H42" s="369">
        <f t="shared" si="1"/>
        <v>1.0019689119170985</v>
      </c>
      <c r="I42" s="370">
        <v>1.93</v>
      </c>
      <c r="J42" s="373">
        <v>1.9014</v>
      </c>
      <c r="K42" s="372">
        <f t="shared" si="2"/>
        <v>0.98518134715025907</v>
      </c>
      <c r="L42" s="377">
        <f t="shared" si="3"/>
        <v>0.99316062176165809</v>
      </c>
    </row>
    <row r="43" spans="1:12" x14ac:dyDescent="0.2">
      <c r="A43" s="366">
        <v>20</v>
      </c>
      <c r="B43" s="356" t="s">
        <v>85</v>
      </c>
      <c r="C43" s="382">
        <v>4.18</v>
      </c>
      <c r="D43" s="382">
        <v>4.4043000000000001</v>
      </c>
      <c r="E43" s="354">
        <f t="shared" si="0"/>
        <v>1.0536602870813399</v>
      </c>
      <c r="F43" s="367">
        <v>4.18</v>
      </c>
      <c r="G43" s="368">
        <v>4.3906000000000001</v>
      </c>
      <c r="H43" s="369">
        <f t="shared" si="1"/>
        <v>1.0503827751196173</v>
      </c>
      <c r="I43" s="370">
        <v>4.18</v>
      </c>
      <c r="J43" s="373">
        <v>4.2766999999999999</v>
      </c>
      <c r="K43" s="372">
        <f t="shared" si="2"/>
        <v>1.0231339712918661</v>
      </c>
      <c r="L43" s="377">
        <f t="shared" si="3"/>
        <v>1.0423923444976078</v>
      </c>
    </row>
    <row r="44" spans="1:12" x14ac:dyDescent="0.2">
      <c r="A44" s="366">
        <v>21</v>
      </c>
      <c r="B44" s="356" t="s">
        <v>86</v>
      </c>
      <c r="C44" s="367">
        <v>2.5499999999999998</v>
      </c>
      <c r="D44" s="367">
        <v>2.6493000000000002</v>
      </c>
      <c r="E44" s="354">
        <f t="shared" si="0"/>
        <v>1.0389411764705885</v>
      </c>
      <c r="F44" s="367">
        <v>2.5499999999999998</v>
      </c>
      <c r="G44" s="368">
        <v>2.7242000000000002</v>
      </c>
      <c r="H44" s="369">
        <f t="shared" si="1"/>
        <v>1.0683137254901962</v>
      </c>
      <c r="I44" s="370">
        <v>2.5499999999999998</v>
      </c>
      <c r="J44" s="373">
        <v>2.5110999999999999</v>
      </c>
      <c r="K44" s="372">
        <f t="shared" si="2"/>
        <v>0.98474509803921573</v>
      </c>
      <c r="L44" s="377">
        <f t="shared" si="3"/>
        <v>1.0306666666666666</v>
      </c>
    </row>
    <row r="45" spans="1:12" x14ac:dyDescent="0.2">
      <c r="A45" s="366">
        <v>22</v>
      </c>
      <c r="B45" s="356" t="s">
        <v>87</v>
      </c>
      <c r="C45" s="367">
        <v>2.5499999999999998</v>
      </c>
      <c r="D45" s="367">
        <v>2.7414999999999998</v>
      </c>
      <c r="E45" s="354">
        <f t="shared" si="0"/>
        <v>1.0750980392156864</v>
      </c>
      <c r="F45" s="367">
        <v>2.5499999999999998</v>
      </c>
      <c r="G45" s="368">
        <v>2.7242000000000002</v>
      </c>
      <c r="H45" s="369">
        <f t="shared" si="1"/>
        <v>1.0683137254901962</v>
      </c>
      <c r="I45" s="370">
        <v>2.5499999999999998</v>
      </c>
      <c r="J45" s="373">
        <v>2.6381999999999999</v>
      </c>
      <c r="K45" s="372">
        <f t="shared" si="2"/>
        <v>1.0345882352941176</v>
      </c>
      <c r="L45" s="377">
        <f t="shared" si="3"/>
        <v>1.0593333333333332</v>
      </c>
    </row>
    <row r="46" spans="1:12" ht="22.5" x14ac:dyDescent="0.2">
      <c r="A46" s="366">
        <v>23</v>
      </c>
      <c r="B46" s="356" t="s">
        <v>88</v>
      </c>
      <c r="C46" s="367">
        <v>2.2999999999999998</v>
      </c>
      <c r="D46" s="367">
        <v>2.3067000000000002</v>
      </c>
      <c r="E46" s="354">
        <f t="shared" si="0"/>
        <v>1.0029130434782609</v>
      </c>
      <c r="F46" s="367">
        <v>2.2999999999999998</v>
      </c>
      <c r="G46" s="368">
        <v>2.3159999999999998</v>
      </c>
      <c r="H46" s="369">
        <f t="shared" si="1"/>
        <v>1.0069565217391305</v>
      </c>
      <c r="I46" s="370">
        <v>2.2999999999999998</v>
      </c>
      <c r="J46" s="373">
        <v>2.3136000000000001</v>
      </c>
      <c r="K46" s="372">
        <f t="shared" si="2"/>
        <v>1.005913043478261</v>
      </c>
      <c r="L46" s="377">
        <f t="shared" si="3"/>
        <v>1.0052608695652174</v>
      </c>
    </row>
    <row r="47" spans="1:12" x14ac:dyDescent="0.2">
      <c r="A47" s="358"/>
      <c r="B47" s="359" t="s">
        <v>89</v>
      </c>
      <c r="C47" s="374"/>
      <c r="D47" s="374"/>
      <c r="E47" s="374"/>
      <c r="F47" s="374"/>
      <c r="G47" s="374"/>
      <c r="H47" s="374"/>
      <c r="I47" s="374"/>
      <c r="J47" s="374"/>
      <c r="K47" s="374"/>
      <c r="L47" s="365"/>
    </row>
    <row r="48" spans="1:12" ht="23.25" customHeight="1" x14ac:dyDescent="0.2">
      <c r="A48" s="358"/>
      <c r="B48" s="359" t="s">
        <v>228</v>
      </c>
      <c r="C48" s="374"/>
      <c r="D48" s="374"/>
      <c r="E48" s="374"/>
      <c r="F48" s="374"/>
      <c r="G48" s="374"/>
      <c r="H48" s="374"/>
      <c r="I48" s="374"/>
      <c r="J48" s="374"/>
      <c r="K48" s="374"/>
      <c r="L48" s="365"/>
    </row>
    <row r="49" spans="1:12" ht="22.5" x14ac:dyDescent="0.2">
      <c r="A49" s="386">
        <v>2</v>
      </c>
      <c r="B49" s="383" t="s">
        <v>229</v>
      </c>
      <c r="C49" s="384">
        <v>3.61</v>
      </c>
      <c r="D49" s="384">
        <v>3.5196000000000001</v>
      </c>
      <c r="E49" s="354">
        <f>D49/C49</f>
        <v>0.9749584487534626</v>
      </c>
      <c r="F49" s="367">
        <v>3.61</v>
      </c>
      <c r="G49" s="370">
        <v>3.5280999999999998</v>
      </c>
      <c r="H49" s="369">
        <f>G49/F49</f>
        <v>0.97731301939058168</v>
      </c>
      <c r="I49" s="370">
        <v>3.56</v>
      </c>
      <c r="J49" s="373">
        <v>3.4222999999999999</v>
      </c>
      <c r="K49" s="372">
        <f>J49/I49</f>
        <v>0.96132022471910106</v>
      </c>
      <c r="L49" s="373">
        <f>(E49+H49+K49)/3</f>
        <v>0.97119723095438182</v>
      </c>
    </row>
    <row r="50" spans="1:12" ht="33.75" x14ac:dyDescent="0.2">
      <c r="A50" s="386">
        <v>3</v>
      </c>
      <c r="B50" s="383" t="s">
        <v>230</v>
      </c>
      <c r="C50" s="384">
        <v>4.9000000000000004</v>
      </c>
      <c r="D50" s="384">
        <v>4.7557</v>
      </c>
      <c r="E50" s="354">
        <f>D50/C50</f>
        <v>0.97055102040816321</v>
      </c>
      <c r="F50" s="367">
        <v>4.9000000000000004</v>
      </c>
      <c r="G50" s="370">
        <v>4.8011999999999997</v>
      </c>
      <c r="H50" s="369">
        <f>G50/F50</f>
        <v>0.97983673469387744</v>
      </c>
      <c r="I50" s="370">
        <v>4.9000000000000004</v>
      </c>
      <c r="J50" s="373">
        <v>4.7857000000000003</v>
      </c>
      <c r="K50" s="372">
        <f>J50/I50</f>
        <v>0.97667346938775512</v>
      </c>
      <c r="L50" s="373">
        <f>(E50+H50+K50)/3</f>
        <v>0.97568707482993189</v>
      </c>
    </row>
    <row r="51" spans="1:12" x14ac:dyDescent="0.2">
      <c r="A51" s="358"/>
      <c r="B51" s="359" t="s">
        <v>231</v>
      </c>
      <c r="C51" s="374"/>
      <c r="D51" s="374"/>
      <c r="E51" s="374"/>
      <c r="F51" s="374"/>
      <c r="G51" s="374"/>
      <c r="H51" s="374"/>
      <c r="I51" s="374"/>
      <c r="J51" s="374"/>
      <c r="K51" s="374"/>
      <c r="L51" s="365"/>
    </row>
    <row r="52" spans="1:12" x14ac:dyDescent="0.2">
      <c r="A52" s="366">
        <v>1</v>
      </c>
      <c r="B52" s="356" t="s">
        <v>232</v>
      </c>
      <c r="C52" s="384">
        <v>4.7</v>
      </c>
      <c r="D52" s="384">
        <v>4.9701000000000004</v>
      </c>
      <c r="E52" s="354">
        <f>D52/C52</f>
        <v>1.0574680851063831</v>
      </c>
      <c r="F52" s="367">
        <v>4.7</v>
      </c>
      <c r="G52" s="370">
        <v>4.8623000000000003</v>
      </c>
      <c r="H52" s="369">
        <f>G52/F52</f>
        <v>1.034531914893617</v>
      </c>
      <c r="I52" s="370">
        <v>3.75</v>
      </c>
      <c r="J52" s="373">
        <v>3.9653999999999998</v>
      </c>
      <c r="K52" s="372">
        <f>J52/I52</f>
        <v>1.0574399999999999</v>
      </c>
      <c r="L52" s="377">
        <f>(E52+H52+K52)/3</f>
        <v>1.0498133333333335</v>
      </c>
    </row>
    <row r="53" spans="1:12" ht="22.5" x14ac:dyDescent="0.2">
      <c r="A53" s="366">
        <v>2</v>
      </c>
      <c r="B53" s="356" t="s">
        <v>233</v>
      </c>
      <c r="C53" s="384">
        <v>1.9</v>
      </c>
      <c r="D53" s="384">
        <v>2.1347</v>
      </c>
      <c r="E53" s="354">
        <f>D53/C53</f>
        <v>1.1235263157894737</v>
      </c>
      <c r="F53" s="367">
        <v>1.9</v>
      </c>
      <c r="G53" s="370">
        <v>2.1515</v>
      </c>
      <c r="H53" s="369">
        <f>G53/F53</f>
        <v>1.1323684210526317</v>
      </c>
      <c r="I53" s="370">
        <v>1.9</v>
      </c>
      <c r="J53" s="373">
        <v>2.1793999999999998</v>
      </c>
      <c r="K53" s="372">
        <f>J53/I53</f>
        <v>1.1470526315789473</v>
      </c>
      <c r="L53" s="377">
        <f>(E53+H53+K53)/3</f>
        <v>1.1343157894736842</v>
      </c>
    </row>
    <row r="54" spans="1:12" x14ac:dyDescent="0.2">
      <c r="A54" s="366">
        <v>3</v>
      </c>
      <c r="B54" s="356" t="s">
        <v>234</v>
      </c>
      <c r="C54" s="384">
        <v>3.95</v>
      </c>
      <c r="D54" s="384">
        <v>4.1616</v>
      </c>
      <c r="E54" s="354">
        <f>D54/C54</f>
        <v>1.0535696202531646</v>
      </c>
      <c r="F54" s="367">
        <v>3.8</v>
      </c>
      <c r="G54" s="370">
        <v>3.2747799999999998</v>
      </c>
      <c r="H54" s="369">
        <f>G54/F54</f>
        <v>0.86178421052631582</v>
      </c>
      <c r="I54" s="370">
        <v>3.75</v>
      </c>
      <c r="J54" s="373">
        <v>3.9653999999999998</v>
      </c>
      <c r="K54" s="372">
        <f>J54/I54</f>
        <v>1.0574399999999999</v>
      </c>
      <c r="L54" s="377">
        <f>(E54+H54+K54)/3</f>
        <v>0.99093127692649341</v>
      </c>
    </row>
    <row r="55" spans="1:12" x14ac:dyDescent="0.2">
      <c r="A55" s="358"/>
      <c r="B55" s="359" t="s">
        <v>235</v>
      </c>
      <c r="C55" s="374"/>
      <c r="D55" s="374"/>
      <c r="E55" s="374"/>
      <c r="F55" s="374"/>
      <c r="G55" s="374"/>
      <c r="H55" s="374"/>
      <c r="I55" s="374"/>
      <c r="J55" s="374"/>
      <c r="K55" s="374"/>
      <c r="L55" s="387"/>
    </row>
    <row r="56" spans="1:12" x14ac:dyDescent="0.2">
      <c r="A56" s="366">
        <v>1</v>
      </c>
      <c r="B56" s="356" t="s">
        <v>78</v>
      </c>
      <c r="C56" s="384">
        <v>2.7</v>
      </c>
      <c r="D56" s="384">
        <v>2.8576999999999999</v>
      </c>
      <c r="E56" s="354">
        <f>D56/C56</f>
        <v>1.0584074074074072</v>
      </c>
      <c r="F56" s="367">
        <v>2.7</v>
      </c>
      <c r="G56" s="370">
        <v>2.7357999999999998</v>
      </c>
      <c r="H56" s="369">
        <f>G56/F56</f>
        <v>1.0132592592592591</v>
      </c>
      <c r="I56" s="370">
        <v>2.7</v>
      </c>
      <c r="J56" s="373">
        <v>2.7835000000000001</v>
      </c>
      <c r="K56" s="372">
        <f>J56/I56</f>
        <v>1.0309259259259258</v>
      </c>
      <c r="L56" s="377">
        <f>(E56+H56+K56)/3</f>
        <v>1.0341975308641975</v>
      </c>
    </row>
    <row r="57" spans="1:12" x14ac:dyDescent="0.2">
      <c r="A57" s="366">
        <v>2</v>
      </c>
      <c r="B57" s="356" t="s">
        <v>90</v>
      </c>
      <c r="C57" s="384">
        <v>3.6</v>
      </c>
      <c r="D57" s="384">
        <v>3.5602</v>
      </c>
      <c r="E57" s="354">
        <f>D57/C57</f>
        <v>0.9889444444444444</v>
      </c>
      <c r="F57" s="367">
        <v>2.7</v>
      </c>
      <c r="G57" s="370">
        <v>3.5638999999999998</v>
      </c>
      <c r="H57" s="369">
        <f>G57/F57</f>
        <v>1.3199629629629628</v>
      </c>
      <c r="I57" s="370">
        <v>3.6</v>
      </c>
      <c r="J57" s="373">
        <v>3.5623</v>
      </c>
      <c r="K57" s="372">
        <f>J57/I57</f>
        <v>0.98952777777777778</v>
      </c>
      <c r="L57" s="377">
        <f>(E57+H57+K57)/3</f>
        <v>1.0994783950617284</v>
      </c>
    </row>
    <row r="58" spans="1:12" x14ac:dyDescent="0.2">
      <c r="A58" s="358"/>
      <c r="B58" s="359" t="s">
        <v>91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87"/>
    </row>
    <row r="59" spans="1:12" x14ac:dyDescent="0.2">
      <c r="A59" s="358"/>
      <c r="B59" s="359" t="s">
        <v>236</v>
      </c>
      <c r="C59" s="374"/>
      <c r="D59" s="374"/>
      <c r="E59" s="374"/>
      <c r="F59" s="374"/>
      <c r="G59" s="374"/>
      <c r="H59" s="374"/>
      <c r="I59" s="374"/>
      <c r="J59" s="374"/>
      <c r="K59" s="374"/>
      <c r="L59" s="387"/>
    </row>
    <row r="60" spans="1:12" x14ac:dyDescent="0.2">
      <c r="A60" s="366">
        <v>1</v>
      </c>
      <c r="B60" s="356" t="s">
        <v>237</v>
      </c>
      <c r="C60" s="367">
        <v>1.9</v>
      </c>
      <c r="D60" s="367">
        <v>1.9464999999999999</v>
      </c>
      <c r="E60" s="354">
        <f>D60/C60</f>
        <v>1.0244736842105262</v>
      </c>
      <c r="F60" s="367">
        <v>1.5</v>
      </c>
      <c r="G60" s="370">
        <v>1.9598</v>
      </c>
      <c r="H60" s="369">
        <f>G60/F60</f>
        <v>1.3065333333333333</v>
      </c>
      <c r="I60" s="370">
        <v>1.9</v>
      </c>
      <c r="J60" s="373">
        <v>1.921</v>
      </c>
      <c r="K60" s="372">
        <f>J60/I60</f>
        <v>1.0110526315789474</v>
      </c>
      <c r="L60" s="377">
        <f>(E60+H60+K60)/3</f>
        <v>1.1140198830409356</v>
      </c>
    </row>
    <row r="61" spans="1:12" x14ac:dyDescent="0.2">
      <c r="A61" s="366">
        <v>2</v>
      </c>
      <c r="B61" s="356" t="s">
        <v>238</v>
      </c>
      <c r="C61" s="367">
        <v>2</v>
      </c>
      <c r="D61" s="367">
        <v>2</v>
      </c>
      <c r="E61" s="354">
        <f>D61/C61</f>
        <v>1</v>
      </c>
      <c r="F61" s="367">
        <v>2</v>
      </c>
      <c r="G61" s="370">
        <v>2</v>
      </c>
      <c r="H61" s="369">
        <f>G61/F61</f>
        <v>1</v>
      </c>
      <c r="I61" s="370">
        <v>2</v>
      </c>
      <c r="J61" s="373">
        <v>2</v>
      </c>
      <c r="K61" s="372">
        <f>J61/I61</f>
        <v>1</v>
      </c>
      <c r="L61" s="377">
        <f>(E61+H61+K61)/3</f>
        <v>1</v>
      </c>
    </row>
    <row r="62" spans="1:12" x14ac:dyDescent="0.2">
      <c r="A62" s="358"/>
      <c r="B62" s="359" t="s">
        <v>92</v>
      </c>
      <c r="C62" s="374"/>
      <c r="D62" s="374"/>
      <c r="E62" s="374"/>
      <c r="F62" s="374"/>
      <c r="G62" s="374"/>
      <c r="H62" s="374"/>
      <c r="I62" s="374"/>
      <c r="J62" s="374"/>
      <c r="K62" s="374"/>
      <c r="L62" s="387"/>
    </row>
    <row r="63" spans="1:12" x14ac:dyDescent="0.2">
      <c r="A63" s="358"/>
      <c r="B63" s="359" t="s">
        <v>239</v>
      </c>
      <c r="C63" s="374"/>
      <c r="D63" s="374"/>
      <c r="E63" s="374"/>
      <c r="F63" s="374"/>
      <c r="G63" s="374"/>
      <c r="H63" s="374"/>
      <c r="I63" s="374"/>
      <c r="J63" s="374"/>
      <c r="K63" s="374"/>
      <c r="L63" s="387"/>
    </row>
    <row r="64" spans="1:12" ht="24" customHeight="1" x14ac:dyDescent="0.2">
      <c r="A64" s="388">
        <v>1</v>
      </c>
      <c r="B64" s="383" t="s">
        <v>240</v>
      </c>
      <c r="C64" s="367">
        <v>1.5882000000000001</v>
      </c>
      <c r="D64" s="367">
        <v>1.5492999999999999</v>
      </c>
      <c r="E64" s="354">
        <f>D64/C64</f>
        <v>0.97550686311547652</v>
      </c>
      <c r="F64" s="354">
        <v>1.5882000000000001</v>
      </c>
      <c r="G64" s="369">
        <v>1.5367999999999999</v>
      </c>
      <c r="H64" s="369">
        <f>G64/F64</f>
        <v>0.9676363178441002</v>
      </c>
      <c r="I64" s="370">
        <v>1.5713999999999999</v>
      </c>
      <c r="J64" s="373">
        <v>1.5221</v>
      </c>
      <c r="K64" s="372">
        <f>J64/I64</f>
        <v>0.96862670230367831</v>
      </c>
      <c r="L64" s="377">
        <f>(E64+H64+K64)/3</f>
        <v>0.97058996108775164</v>
      </c>
    </row>
    <row r="65" spans="1:12" ht="24" customHeight="1" x14ac:dyDescent="0.2">
      <c r="A65" s="366">
        <v>2</v>
      </c>
      <c r="B65" s="356" t="s">
        <v>241</v>
      </c>
      <c r="C65" s="367">
        <v>1</v>
      </c>
      <c r="D65" s="367">
        <v>1</v>
      </c>
      <c r="E65" s="354">
        <f>D65/C65</f>
        <v>1</v>
      </c>
      <c r="F65" s="354">
        <v>1</v>
      </c>
      <c r="G65" s="369">
        <v>1</v>
      </c>
      <c r="H65" s="369">
        <f>G65/F65</f>
        <v>1</v>
      </c>
      <c r="I65" s="370">
        <v>2</v>
      </c>
      <c r="J65" s="373">
        <v>2</v>
      </c>
      <c r="K65" s="372">
        <f>J65/I65</f>
        <v>1</v>
      </c>
      <c r="L65" s="377">
        <f>(E65+H65+K65)/3</f>
        <v>1</v>
      </c>
    </row>
    <row r="66" spans="1:12" x14ac:dyDescent="0.2">
      <c r="A66" s="388">
        <v>3</v>
      </c>
      <c r="B66" s="389" t="s">
        <v>242</v>
      </c>
      <c r="C66" s="367">
        <v>1.9</v>
      </c>
      <c r="D66" s="368">
        <v>1.925</v>
      </c>
      <c r="E66" s="354">
        <f>D66/C66</f>
        <v>1.0131578947368423</v>
      </c>
      <c r="F66" s="354">
        <v>1.9</v>
      </c>
      <c r="G66" s="369">
        <v>1.9091</v>
      </c>
      <c r="H66" s="369">
        <f>G66/F66</f>
        <v>1.0047894736842107</v>
      </c>
      <c r="I66" s="370">
        <v>1.9</v>
      </c>
      <c r="J66" s="373">
        <v>1.8429</v>
      </c>
      <c r="K66" s="372">
        <f>J66/I66</f>
        <v>0.96994736842105267</v>
      </c>
      <c r="L66" s="377">
        <f>(E66+H66+K66)/3</f>
        <v>0.99596491228070194</v>
      </c>
    </row>
    <row r="67" spans="1:12" x14ac:dyDescent="0.2">
      <c r="A67" s="366">
        <v>4</v>
      </c>
      <c r="B67" s="356" t="s">
        <v>243</v>
      </c>
      <c r="C67" s="384">
        <v>1.84</v>
      </c>
      <c r="D67" s="384">
        <v>2</v>
      </c>
      <c r="E67" s="354">
        <f>D67/C67</f>
        <v>1.0869565217391304</v>
      </c>
      <c r="F67" s="354">
        <v>1.84</v>
      </c>
      <c r="G67" s="369">
        <v>2</v>
      </c>
      <c r="H67" s="369">
        <f>G67/F67</f>
        <v>1.0869565217391304</v>
      </c>
      <c r="I67" s="370">
        <v>1.84</v>
      </c>
      <c r="J67" s="373">
        <v>2</v>
      </c>
      <c r="K67" s="372">
        <f>J67/I67</f>
        <v>1.0869565217391304</v>
      </c>
      <c r="L67" s="377">
        <f>(E67+H67+K67)/3</f>
        <v>1.0869565217391304</v>
      </c>
    </row>
    <row r="68" spans="1:12" ht="22.5" x14ac:dyDescent="0.2">
      <c r="A68" s="388">
        <v>5</v>
      </c>
      <c r="B68" s="356" t="s">
        <v>244</v>
      </c>
      <c r="C68" s="367">
        <v>1.85</v>
      </c>
      <c r="D68" s="367">
        <v>1.9666999999999999</v>
      </c>
      <c r="E68" s="354">
        <f>D68/C68</f>
        <v>1.0630810810810809</v>
      </c>
      <c r="F68" s="367">
        <v>1.85</v>
      </c>
      <c r="G68" s="370">
        <v>1.9523999999999999</v>
      </c>
      <c r="H68" s="369">
        <f>G68/F68</f>
        <v>1.0553513513513513</v>
      </c>
      <c r="I68" s="370">
        <v>1.85</v>
      </c>
      <c r="J68" s="373">
        <v>1.9333</v>
      </c>
      <c r="K68" s="372">
        <f>J68/I68</f>
        <v>1.045027027027027</v>
      </c>
      <c r="L68" s="377">
        <f>(E68+H68+K68)/3</f>
        <v>1.0544864864864865</v>
      </c>
    </row>
    <row r="69" spans="1:12" x14ac:dyDescent="0.2">
      <c r="A69" s="388"/>
      <c r="B69" s="356"/>
      <c r="C69" s="367"/>
      <c r="D69" s="367"/>
      <c r="E69" s="354"/>
      <c r="F69" s="390"/>
      <c r="G69" s="390"/>
      <c r="H69" s="369"/>
      <c r="I69" s="391"/>
      <c r="J69" s="391"/>
      <c r="K69" s="372"/>
      <c r="L69" s="392"/>
    </row>
    <row r="70" spans="1:12" ht="22.5" x14ac:dyDescent="0.2">
      <c r="A70" s="358"/>
      <c r="B70" s="393" t="s">
        <v>94</v>
      </c>
      <c r="C70" s="374"/>
      <c r="D70" s="374"/>
      <c r="E70" s="374"/>
      <c r="F70" s="374"/>
      <c r="G70" s="374"/>
      <c r="H70" s="374"/>
      <c r="I70" s="374"/>
      <c r="J70" s="374"/>
      <c r="K70" s="374"/>
      <c r="L70" s="387"/>
    </row>
    <row r="71" spans="1:12" ht="22.5" x14ac:dyDescent="0.2">
      <c r="A71" s="366">
        <v>1</v>
      </c>
      <c r="B71" s="356" t="s">
        <v>245</v>
      </c>
      <c r="C71" s="384">
        <v>3</v>
      </c>
      <c r="D71" s="384">
        <v>3</v>
      </c>
      <c r="E71" s="354">
        <f>D71/C71</f>
        <v>1</v>
      </c>
      <c r="F71" s="367">
        <v>3</v>
      </c>
      <c r="G71" s="368">
        <v>3</v>
      </c>
      <c r="H71" s="369">
        <f>G71/F71</f>
        <v>1</v>
      </c>
      <c r="I71" s="370">
        <v>3</v>
      </c>
      <c r="J71" s="368">
        <v>3</v>
      </c>
      <c r="K71" s="372">
        <f>J71/I71</f>
        <v>1</v>
      </c>
      <c r="L71" s="377">
        <f>(E71+H71+K71)/3</f>
        <v>1</v>
      </c>
    </row>
    <row r="72" spans="1:12" x14ac:dyDescent="0.2">
      <c r="A72" s="366">
        <v>2</v>
      </c>
      <c r="B72" s="356" t="s">
        <v>246</v>
      </c>
      <c r="C72" s="384">
        <v>0.8</v>
      </c>
      <c r="D72" s="384">
        <v>0.85709999999999997</v>
      </c>
      <c r="E72" s="354">
        <f>D72/C72</f>
        <v>1.071375</v>
      </c>
      <c r="F72" s="367">
        <v>0.8</v>
      </c>
      <c r="G72" s="377">
        <v>0.875</v>
      </c>
      <c r="H72" s="369">
        <f>G72/F72</f>
        <v>1.09375</v>
      </c>
      <c r="I72" s="370">
        <v>0.8</v>
      </c>
      <c r="J72" s="377">
        <v>0.86670000000000003</v>
      </c>
      <c r="K72" s="372">
        <f>J72/I72</f>
        <v>1.083375</v>
      </c>
      <c r="L72" s="377">
        <f>(E72+H72+K72)/3</f>
        <v>1.0828333333333333</v>
      </c>
    </row>
    <row r="73" spans="1:12" ht="22.5" x14ac:dyDescent="0.2">
      <c r="A73" s="358"/>
      <c r="B73" s="359" t="s">
        <v>247</v>
      </c>
      <c r="C73" s="374"/>
      <c r="D73" s="374"/>
      <c r="E73" s="374"/>
      <c r="F73" s="374"/>
      <c r="G73" s="374"/>
      <c r="H73" s="374"/>
      <c r="I73" s="374"/>
      <c r="J73" s="374"/>
      <c r="K73" s="374"/>
      <c r="L73" s="387"/>
    </row>
    <row r="74" spans="1:12" ht="22.5" x14ac:dyDescent="0.2">
      <c r="A74" s="366">
        <v>1</v>
      </c>
      <c r="B74" s="356" t="s">
        <v>248</v>
      </c>
      <c r="C74" s="367">
        <v>3.42</v>
      </c>
      <c r="D74" s="367">
        <v>3.931</v>
      </c>
      <c r="E74" s="354">
        <f>D74/C74</f>
        <v>1.1494152046783626</v>
      </c>
      <c r="F74" s="367">
        <v>3.12</v>
      </c>
      <c r="G74" s="368">
        <v>4</v>
      </c>
      <c r="H74" s="369">
        <f>G74/F74</f>
        <v>1.2820512820512819</v>
      </c>
      <c r="I74" s="370">
        <v>3.42</v>
      </c>
      <c r="J74" s="368">
        <v>4</v>
      </c>
      <c r="K74" s="372">
        <f>J74/I74</f>
        <v>1.1695906432748537</v>
      </c>
      <c r="L74" s="377">
        <f>(E74+H74+K74)/3</f>
        <v>1.2003523766681661</v>
      </c>
    </row>
    <row r="75" spans="1:12" x14ac:dyDescent="0.2">
      <c r="A75" s="366">
        <v>2</v>
      </c>
      <c r="B75" s="394" t="s">
        <v>249</v>
      </c>
      <c r="C75" s="368">
        <v>1.55</v>
      </c>
      <c r="D75" s="368">
        <v>1.653</v>
      </c>
      <c r="E75" s="354">
        <f>D75/C75</f>
        <v>1.0664516129032258</v>
      </c>
      <c r="F75" s="367">
        <v>1.55</v>
      </c>
      <c r="G75" s="368">
        <v>1.7258</v>
      </c>
      <c r="H75" s="369">
        <f>G75/F75</f>
        <v>1.1134193548387097</v>
      </c>
      <c r="I75" s="370">
        <v>1.55</v>
      </c>
      <c r="J75" s="368">
        <v>1.5583</v>
      </c>
      <c r="K75" s="372">
        <f>J75/I75</f>
        <v>1.0053548387096773</v>
      </c>
      <c r="L75" s="377">
        <f>(E75+H75+K75)/3</f>
        <v>1.0617419354838711</v>
      </c>
    </row>
    <row r="76" spans="1:12" ht="22.5" x14ac:dyDescent="0.2">
      <c r="A76" s="358"/>
      <c r="B76" s="359" t="s">
        <v>93</v>
      </c>
      <c r="C76" s="374"/>
      <c r="D76" s="374"/>
      <c r="E76" s="374"/>
      <c r="F76" s="374"/>
      <c r="G76" s="374"/>
      <c r="H76" s="374"/>
      <c r="I76" s="374"/>
      <c r="J76" s="374"/>
      <c r="K76" s="374"/>
      <c r="L76" s="387"/>
    </row>
    <row r="77" spans="1:12" ht="24.75" customHeight="1" x14ac:dyDescent="0.2">
      <c r="A77" s="366">
        <v>1</v>
      </c>
      <c r="B77" s="356" t="s">
        <v>250</v>
      </c>
      <c r="C77" s="384">
        <v>1.9</v>
      </c>
      <c r="D77" s="384">
        <v>1.8571</v>
      </c>
      <c r="E77" s="354">
        <f>D77/C77</f>
        <v>0.97742105263157897</v>
      </c>
      <c r="F77" s="367">
        <v>1.9</v>
      </c>
      <c r="G77" s="368">
        <v>1.8332999999999999</v>
      </c>
      <c r="H77" s="369">
        <f>G77/F77</f>
        <v>0.96489473684210525</v>
      </c>
      <c r="I77" s="370">
        <v>1.9</v>
      </c>
      <c r="J77" s="368">
        <v>2</v>
      </c>
      <c r="K77" s="372">
        <f>J77/I77</f>
        <v>1.0526315789473684</v>
      </c>
      <c r="L77" s="377">
        <f>(E77+H77+K77)/3</f>
        <v>0.99831578947368416</v>
      </c>
    </row>
    <row r="78" spans="1:12" x14ac:dyDescent="0.2">
      <c r="A78" s="358"/>
      <c r="B78" s="359" t="s">
        <v>251</v>
      </c>
      <c r="C78" s="374"/>
      <c r="D78" s="374"/>
      <c r="E78" s="374"/>
      <c r="F78" s="374"/>
      <c r="G78" s="374"/>
      <c r="H78" s="374"/>
      <c r="I78" s="374"/>
      <c r="J78" s="374"/>
      <c r="K78" s="374"/>
      <c r="L78" s="387"/>
    </row>
    <row r="79" spans="1:12" x14ac:dyDescent="0.2">
      <c r="A79" s="366">
        <v>2</v>
      </c>
      <c r="B79" s="356" t="s">
        <v>252</v>
      </c>
      <c r="C79" s="367">
        <v>1</v>
      </c>
      <c r="D79" s="367">
        <v>1</v>
      </c>
      <c r="E79" s="354">
        <f>D79/C79</f>
        <v>1</v>
      </c>
      <c r="F79" s="367">
        <v>1</v>
      </c>
      <c r="G79" s="368">
        <v>0.92</v>
      </c>
      <c r="H79" s="369">
        <f>G79/F79</f>
        <v>0.92</v>
      </c>
      <c r="I79" s="370">
        <v>2</v>
      </c>
      <c r="J79" s="368">
        <v>2</v>
      </c>
      <c r="K79" s="372">
        <f>J79/I79</f>
        <v>1</v>
      </c>
      <c r="L79" s="377">
        <f>(E79+H79+K79)/3</f>
        <v>0.97333333333333327</v>
      </c>
    </row>
    <row r="80" spans="1:12" ht="22.5" x14ac:dyDescent="0.2">
      <c r="A80" s="366">
        <v>3</v>
      </c>
      <c r="B80" s="356" t="s">
        <v>253</v>
      </c>
      <c r="C80" s="367">
        <v>1</v>
      </c>
      <c r="D80" s="367">
        <v>1</v>
      </c>
      <c r="E80" s="354">
        <f>D80/C80</f>
        <v>1</v>
      </c>
      <c r="F80" s="385">
        <v>0.8</v>
      </c>
      <c r="G80" s="368">
        <v>0.88880000000000003</v>
      </c>
      <c r="H80" s="369">
        <f>G80/F80</f>
        <v>1.111</v>
      </c>
      <c r="I80" s="370">
        <v>1</v>
      </c>
      <c r="J80" s="377">
        <v>0.90010000000000001</v>
      </c>
      <c r="K80" s="372">
        <f>J80/I80</f>
        <v>0.90010000000000001</v>
      </c>
      <c r="L80" s="377">
        <f>(E80+H80+K80)/3</f>
        <v>1.0037</v>
      </c>
    </row>
    <row r="81" spans="1:12" ht="24" customHeight="1" x14ac:dyDescent="0.2">
      <c r="A81" s="366">
        <v>3</v>
      </c>
      <c r="B81" s="356" t="s">
        <v>254</v>
      </c>
      <c r="C81" s="384">
        <v>0.8</v>
      </c>
      <c r="D81" s="384">
        <v>0.88239999999999996</v>
      </c>
      <c r="E81" s="354">
        <f>D81/C81</f>
        <v>1.103</v>
      </c>
      <c r="F81" s="385">
        <v>0.8</v>
      </c>
      <c r="G81" s="368">
        <v>0.80879999999999996</v>
      </c>
      <c r="H81" s="369">
        <f>G81/F81</f>
        <v>1.0109999999999999</v>
      </c>
      <c r="I81" s="370">
        <v>2.1</v>
      </c>
      <c r="J81" s="370">
        <v>2.2505999999999999</v>
      </c>
      <c r="K81" s="372">
        <f>J81/I81</f>
        <v>1.0717142857142856</v>
      </c>
      <c r="L81" s="377">
        <f>(E81+H81+K81)/3</f>
        <v>1.0619047619047619</v>
      </c>
    </row>
    <row r="82" spans="1:12" ht="22.5" x14ac:dyDescent="0.2">
      <c r="A82" s="366">
        <v>4</v>
      </c>
      <c r="B82" s="356" t="s">
        <v>255</v>
      </c>
      <c r="C82" s="384">
        <v>2</v>
      </c>
      <c r="D82" s="384">
        <v>2</v>
      </c>
      <c r="E82" s="354">
        <f>D82/C82</f>
        <v>1</v>
      </c>
      <c r="F82" s="367">
        <v>2</v>
      </c>
      <c r="G82" s="368">
        <v>2</v>
      </c>
      <c r="H82" s="369">
        <f>G82/F82</f>
        <v>1</v>
      </c>
      <c r="I82" s="370">
        <v>2</v>
      </c>
      <c r="J82" s="370">
        <v>2</v>
      </c>
      <c r="K82" s="372">
        <f>J82/I82</f>
        <v>1</v>
      </c>
      <c r="L82" s="377">
        <f>(E82+H82+K82)/3</f>
        <v>1</v>
      </c>
    </row>
    <row r="83" spans="1:12" ht="22.5" x14ac:dyDescent="0.2">
      <c r="A83" s="358"/>
      <c r="B83" s="359" t="s">
        <v>212</v>
      </c>
      <c r="C83" s="374"/>
      <c r="D83" s="374"/>
      <c r="E83" s="374"/>
      <c r="F83" s="374"/>
      <c r="G83" s="374"/>
      <c r="H83" s="374"/>
      <c r="I83" s="374"/>
      <c r="J83" s="374"/>
      <c r="K83" s="374"/>
      <c r="L83" s="387"/>
    </row>
    <row r="84" spans="1:12" x14ac:dyDescent="0.2">
      <c r="A84" s="379">
        <v>1</v>
      </c>
      <c r="B84" s="380" t="s">
        <v>213</v>
      </c>
      <c r="C84" s="384">
        <v>1.55</v>
      </c>
      <c r="D84" s="384">
        <v>2</v>
      </c>
      <c r="E84" s="354">
        <f>D84/C84</f>
        <v>1.2903225806451613</v>
      </c>
      <c r="F84" s="367">
        <v>1.55</v>
      </c>
      <c r="G84" s="368">
        <v>2</v>
      </c>
      <c r="H84" s="369">
        <f>G84/F84</f>
        <v>1.2903225806451613</v>
      </c>
      <c r="I84" s="370">
        <v>1.55</v>
      </c>
      <c r="J84" s="370">
        <v>2</v>
      </c>
      <c r="K84" s="372">
        <f>J84/I84</f>
        <v>1.2903225806451613</v>
      </c>
      <c r="L84" s="377">
        <f>(E84+H84+K84)/3</f>
        <v>1.2903225806451613</v>
      </c>
    </row>
    <row r="85" spans="1:12" ht="22.5" x14ac:dyDescent="0.2">
      <c r="A85" s="358"/>
      <c r="B85" s="359" t="s">
        <v>256</v>
      </c>
      <c r="C85" s="359"/>
      <c r="D85" s="359"/>
      <c r="E85" s="359"/>
      <c r="F85" s="374"/>
      <c r="G85" s="374"/>
      <c r="H85" s="374"/>
      <c r="I85" s="374"/>
      <c r="J85" s="374"/>
      <c r="K85" s="374"/>
      <c r="L85" s="387"/>
    </row>
    <row r="86" spans="1:12" x14ac:dyDescent="0.2">
      <c r="A86" s="379">
        <v>1</v>
      </c>
      <c r="B86" s="380" t="s">
        <v>95</v>
      </c>
      <c r="C86" s="395">
        <v>5</v>
      </c>
      <c r="D86" s="395">
        <v>5</v>
      </c>
      <c r="E86" s="354">
        <f>D86/C86</f>
        <v>1</v>
      </c>
      <c r="F86" s="367">
        <v>6</v>
      </c>
      <c r="G86" s="368">
        <v>6</v>
      </c>
      <c r="H86" s="369">
        <f>G86/F86</f>
        <v>1</v>
      </c>
      <c r="I86" s="370">
        <v>6</v>
      </c>
      <c r="J86" s="370">
        <v>6</v>
      </c>
      <c r="K86" s="372">
        <f>J86/I86</f>
        <v>1</v>
      </c>
      <c r="L86" s="377">
        <f>(E86+H86+K86)/3</f>
        <v>1</v>
      </c>
    </row>
    <row r="87" spans="1:12" x14ac:dyDescent="0.2">
      <c r="A87" s="379">
        <v>2</v>
      </c>
      <c r="B87" s="380" t="s">
        <v>257</v>
      </c>
      <c r="C87" s="395">
        <v>3.27</v>
      </c>
      <c r="D87" s="395">
        <v>3.5507</v>
      </c>
      <c r="E87" s="354">
        <f>D87/C87</f>
        <v>1.0858409785932721</v>
      </c>
      <c r="F87" s="367">
        <v>3.27</v>
      </c>
      <c r="G87" s="368">
        <v>3.7025999999999999</v>
      </c>
      <c r="H87" s="369">
        <f>G87/F87</f>
        <v>1.1322935779816514</v>
      </c>
      <c r="I87" s="370">
        <v>3.17</v>
      </c>
      <c r="J87" s="370">
        <v>3.7081</v>
      </c>
      <c r="K87" s="372">
        <f>J87/I87</f>
        <v>1.1697476340694006</v>
      </c>
      <c r="L87" s="377">
        <f>(E87+H87+K87)/3</f>
        <v>1.1292940635481081</v>
      </c>
    </row>
    <row r="88" spans="1:12" ht="22.5" x14ac:dyDescent="0.2">
      <c r="A88" s="396"/>
      <c r="B88" s="397" t="s">
        <v>258</v>
      </c>
      <c r="C88" s="374"/>
      <c r="D88" s="374"/>
      <c r="E88" s="374"/>
      <c r="F88" s="374"/>
      <c r="G88" s="374"/>
      <c r="H88" s="374"/>
      <c r="I88" s="374"/>
      <c r="J88" s="374"/>
      <c r="K88" s="374"/>
      <c r="L88" s="387"/>
    </row>
    <row r="89" spans="1:12" ht="22.5" x14ac:dyDescent="0.2">
      <c r="A89" s="398">
        <v>1</v>
      </c>
      <c r="B89" s="399" t="s">
        <v>259</v>
      </c>
      <c r="C89" s="400"/>
      <c r="D89" s="400"/>
      <c r="E89" s="400"/>
      <c r="F89" s="400"/>
      <c r="G89" s="400"/>
      <c r="H89" s="400"/>
      <c r="I89" s="400"/>
      <c r="J89" s="400"/>
      <c r="K89" s="400"/>
      <c r="L89" s="401"/>
    </row>
    <row r="90" spans="1:12" x14ac:dyDescent="0.2">
      <c r="A90" s="379">
        <v>2</v>
      </c>
      <c r="B90" s="356" t="s">
        <v>260</v>
      </c>
      <c r="C90" s="402">
        <v>0.5</v>
      </c>
      <c r="D90" s="402">
        <v>0.5</v>
      </c>
      <c r="E90" s="354">
        <f>D90/C90</f>
        <v>1</v>
      </c>
      <c r="F90" s="368">
        <v>1</v>
      </c>
      <c r="G90" s="368">
        <v>1</v>
      </c>
      <c r="H90" s="369">
        <f>G90/F90</f>
        <v>1</v>
      </c>
      <c r="I90" s="370">
        <v>1</v>
      </c>
      <c r="J90" s="370">
        <v>1</v>
      </c>
      <c r="K90" s="372">
        <f>J90/I90</f>
        <v>1</v>
      </c>
      <c r="L90" s="377">
        <f>(E90+H90+K90)/3</f>
        <v>1</v>
      </c>
    </row>
    <row r="91" spans="1:12" ht="22.5" x14ac:dyDescent="0.2">
      <c r="A91" s="379">
        <v>3</v>
      </c>
      <c r="B91" s="380" t="s">
        <v>261</v>
      </c>
      <c r="C91" s="402">
        <v>4.3</v>
      </c>
      <c r="D91" s="402">
        <v>4.5491999999999999</v>
      </c>
      <c r="E91" s="354">
        <f>D91/C91</f>
        <v>1.0579534883720931</v>
      </c>
      <c r="F91" s="368">
        <v>4.3</v>
      </c>
      <c r="G91" s="368">
        <v>4.4950999999999999</v>
      </c>
      <c r="H91" s="369">
        <f>G91/F91</f>
        <v>1.0453720930232557</v>
      </c>
      <c r="I91" s="370">
        <v>4.3</v>
      </c>
      <c r="J91" s="370">
        <v>4.5438999999999998</v>
      </c>
      <c r="K91" s="372">
        <f>J91/I91</f>
        <v>1.0567209302325582</v>
      </c>
      <c r="L91" s="377">
        <f>(E91+H91+K91)/3</f>
        <v>1.0533488372093023</v>
      </c>
    </row>
    <row r="92" spans="1:12" x14ac:dyDescent="0.2">
      <c r="A92" s="403">
        <v>4</v>
      </c>
      <c r="B92" s="404" t="s">
        <v>238</v>
      </c>
      <c r="C92" s="402">
        <v>1</v>
      </c>
      <c r="D92" s="402">
        <v>1</v>
      </c>
      <c r="E92" s="354">
        <f>D92/C92</f>
        <v>1</v>
      </c>
      <c r="F92" s="368">
        <v>2</v>
      </c>
      <c r="G92" s="368">
        <v>1.6667000000000001</v>
      </c>
      <c r="H92" s="369">
        <f>G92/F92</f>
        <v>0.83335000000000004</v>
      </c>
      <c r="I92" s="370">
        <v>2</v>
      </c>
      <c r="J92" s="370">
        <v>2</v>
      </c>
      <c r="K92" s="372">
        <f>J92/I92</f>
        <v>1</v>
      </c>
      <c r="L92" s="377">
        <f>(E92+H92+K92)/3</f>
        <v>0.94445000000000012</v>
      </c>
    </row>
  </sheetData>
  <mergeCells count="11">
    <mergeCell ref="A8:A9"/>
    <mergeCell ref="B8:B9"/>
    <mergeCell ref="C8:E8"/>
    <mergeCell ref="F8:H8"/>
    <mergeCell ref="I8:K8"/>
    <mergeCell ref="L8:L9"/>
    <mergeCell ref="B2:L2"/>
    <mergeCell ref="B3:L3"/>
    <mergeCell ref="B4:L4"/>
    <mergeCell ref="B5:L5"/>
    <mergeCell ref="B7:L7"/>
  </mergeCells>
  <pageMargins left="0.11811023622047245" right="0" top="0.15748031496062992" bottom="0.15748031496062992" header="0.31496062992125984" footer="0.31496062992125984"/>
  <pageSetup paperSize="9" scale="90" orientation="landscape" r:id="rId1"/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10611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2024-08-15T16:13:25Z</cp:lastPrinted>
  <dcterms:created xsi:type="dcterms:W3CDTF">2005-11-28T14:59:09Z</dcterms:created>
  <dcterms:modified xsi:type="dcterms:W3CDTF">2024-08-20T13:51:51Z</dcterms:modified>
</cp:coreProperties>
</file>