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4\1er Trimestre 2024\ARCHIVO HTC\"/>
    </mc:Choice>
  </mc:AlternateContent>
  <bookViews>
    <workbookView xWindow="480" yWindow="375" windowWidth="7980" windowHeight="6495" tabRatio="763"/>
  </bookViews>
  <sheets>
    <sheet name="10601" sheetId="6" r:id="rId1"/>
    <sheet name="10602 " sheetId="15" r:id="rId2"/>
    <sheet name="10610" sheetId="16" r:id="rId3"/>
    <sheet name="10611" sheetId="14" r:id="rId4"/>
    <sheet name="50603" sheetId="17" r:id="rId5"/>
    <sheet name="50604" sheetId="18" r:id="rId6"/>
  </sheets>
  <externalReferences>
    <externalReference r:id="rId7"/>
  </externalReferences>
  <definedNames>
    <definedName name="_xlnm.Print_Area" localSheetId="2">'10610'!$A$1:$U$41</definedName>
    <definedName name="_xlnm.Print_Area" localSheetId="4">'50603'!$A$1:$N$42</definedName>
    <definedName name="_xlnm.Print_Area" localSheetId="5">'50604'!$A$1:$M$116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52511"/>
</workbook>
</file>

<file path=xl/calcChain.xml><?xml version="1.0" encoding="utf-8"?>
<calcChain xmlns="http://schemas.openxmlformats.org/spreadsheetml/2006/main">
  <c r="L113" i="18" l="1"/>
  <c r="I113" i="18"/>
  <c r="F113" i="18"/>
  <c r="L112" i="18"/>
  <c r="I112" i="18"/>
  <c r="F112" i="18"/>
  <c r="I110" i="18"/>
  <c r="F110" i="18"/>
  <c r="I109" i="18"/>
  <c r="F109" i="18"/>
  <c r="L105" i="18"/>
  <c r="L104" i="18"/>
  <c r="L103" i="18"/>
  <c r="L100" i="18"/>
  <c r="I100" i="18"/>
  <c r="F100" i="18"/>
  <c r="M100" i="18" s="1"/>
  <c r="I99" i="18"/>
  <c r="F99" i="18"/>
  <c r="L95" i="18"/>
  <c r="M94" i="18"/>
  <c r="I94" i="18"/>
  <c r="F94" i="18"/>
  <c r="I93" i="18"/>
  <c r="F93" i="18"/>
  <c r="L92" i="18"/>
  <c r="I92" i="18"/>
  <c r="F92" i="18"/>
  <c r="L91" i="18"/>
  <c r="I91" i="18"/>
  <c r="F91" i="18"/>
  <c r="L90" i="18"/>
  <c r="I90" i="18"/>
  <c r="F90" i="18"/>
  <c r="L86" i="18"/>
  <c r="I86" i="18"/>
  <c r="F86" i="18"/>
  <c r="L85" i="18"/>
  <c r="I85" i="18"/>
  <c r="F85" i="18"/>
  <c r="L84" i="18"/>
  <c r="I84" i="18"/>
  <c r="F84" i="18"/>
  <c r="L83" i="18"/>
  <c r="I83" i="18"/>
  <c r="F83" i="18"/>
  <c r="L82" i="18"/>
  <c r="I82" i="18"/>
  <c r="F82" i="18"/>
  <c r="L78" i="18"/>
  <c r="I78" i="18"/>
  <c r="F78" i="18"/>
  <c r="L77" i="18"/>
  <c r="I77" i="18"/>
  <c r="F77" i="18"/>
  <c r="L76" i="18"/>
  <c r="I76" i="18"/>
  <c r="F76" i="18"/>
  <c r="L75" i="18"/>
  <c r="I75" i="18"/>
  <c r="F75" i="18"/>
  <c r="L74" i="18"/>
  <c r="I74" i="18"/>
  <c r="F74" i="18"/>
  <c r="L70" i="18"/>
  <c r="I70" i="18"/>
  <c r="F70" i="18"/>
  <c r="L69" i="18"/>
  <c r="I69" i="18"/>
  <c r="F69" i="18"/>
  <c r="L65" i="18"/>
  <c r="I65" i="18"/>
  <c r="F65" i="18"/>
  <c r="L64" i="18"/>
  <c r="I64" i="18"/>
  <c r="F64" i="18"/>
  <c r="L63" i="18"/>
  <c r="I62" i="18"/>
  <c r="F62" i="18"/>
  <c r="L61" i="18"/>
  <c r="I61" i="18"/>
  <c r="F61" i="18"/>
  <c r="L60" i="18"/>
  <c r="I60" i="18"/>
  <c r="F60" i="18"/>
  <c r="L59" i="18"/>
  <c r="I59" i="18"/>
  <c r="F59" i="18"/>
  <c r="L58" i="18"/>
  <c r="I58" i="18"/>
  <c r="F58" i="18"/>
  <c r="L57" i="18"/>
  <c r="I57" i="18"/>
  <c r="F57" i="18"/>
  <c r="L56" i="18"/>
  <c r="I56" i="18"/>
  <c r="F56" i="18"/>
  <c r="L55" i="18"/>
  <c r="I54" i="18"/>
  <c r="F54" i="18"/>
  <c r="I53" i="18"/>
  <c r="F53" i="18"/>
  <c r="L49" i="18"/>
  <c r="I49" i="18"/>
  <c r="F49" i="18"/>
  <c r="L48" i="18"/>
  <c r="I48" i="18"/>
  <c r="F48" i="18"/>
  <c r="L47" i="18"/>
  <c r="I47" i="18"/>
  <c r="F47" i="18"/>
  <c r="L46" i="18"/>
  <c r="I46" i="18"/>
  <c r="F46" i="18"/>
  <c r="L45" i="18"/>
  <c r="I45" i="18"/>
  <c r="F45" i="18"/>
  <c r="L44" i="18"/>
  <c r="I44" i="18"/>
  <c r="F44" i="18"/>
  <c r="L43" i="18"/>
  <c r="I43" i="18"/>
  <c r="F43" i="18"/>
  <c r="L42" i="18"/>
  <c r="I42" i="18"/>
  <c r="F42" i="18"/>
  <c r="L41" i="18"/>
  <c r="I41" i="18"/>
  <c r="F41" i="18"/>
  <c r="L40" i="18"/>
  <c r="I40" i="18"/>
  <c r="F40" i="18"/>
  <c r="L39" i="18"/>
  <c r="I39" i="18"/>
  <c r="F39" i="18"/>
  <c r="L38" i="18"/>
  <c r="I38" i="18"/>
  <c r="F38" i="18"/>
  <c r="L37" i="18"/>
  <c r="I37" i="18"/>
  <c r="F37" i="18"/>
  <c r="L36" i="18"/>
  <c r="I36" i="18"/>
  <c r="F36" i="18"/>
  <c r="L35" i="18"/>
  <c r="I35" i="18"/>
  <c r="F35" i="18"/>
  <c r="L34" i="18"/>
  <c r="I34" i="18"/>
  <c r="F34" i="18"/>
  <c r="L33" i="18"/>
  <c r="I33" i="18"/>
  <c r="F33" i="18"/>
  <c r="L32" i="18"/>
  <c r="I32" i="18"/>
  <c r="F32" i="18"/>
  <c r="L31" i="18"/>
  <c r="I31" i="18"/>
  <c r="F31" i="18"/>
  <c r="L30" i="18"/>
  <c r="I30" i="18"/>
  <c r="F30" i="18"/>
  <c r="L29" i="18"/>
  <c r="I29" i="18"/>
  <c r="F29" i="18"/>
  <c r="L28" i="18"/>
  <c r="I28" i="18"/>
  <c r="F28" i="18"/>
  <c r="L27" i="18"/>
  <c r="I27" i="18"/>
  <c r="F27" i="18"/>
  <c r="L26" i="18"/>
  <c r="I26" i="18"/>
  <c r="F26" i="18"/>
  <c r="L25" i="18"/>
  <c r="I25" i="18"/>
  <c r="F25" i="18"/>
  <c r="I24" i="18"/>
  <c r="F24" i="18"/>
  <c r="L23" i="18"/>
  <c r="I23" i="18"/>
  <c r="F23" i="18"/>
  <c r="L22" i="18"/>
  <c r="I22" i="18"/>
  <c r="F22" i="18"/>
  <c r="L21" i="18"/>
  <c r="I21" i="18"/>
  <c r="F21" i="18"/>
  <c r="L20" i="18"/>
  <c r="I20" i="18"/>
  <c r="F20" i="18"/>
  <c r="L19" i="18"/>
  <c r="I19" i="18"/>
  <c r="F19" i="18"/>
  <c r="L18" i="18"/>
  <c r="I18" i="18"/>
  <c r="F18" i="18"/>
  <c r="M57" i="18" l="1"/>
  <c r="M61" i="18"/>
  <c r="M54" i="18"/>
  <c r="M62" i="18"/>
  <c r="M53" i="18"/>
  <c r="M65" i="18"/>
  <c r="M19" i="18"/>
  <c r="M30" i="18"/>
  <c r="M38" i="18"/>
  <c r="M42" i="18"/>
  <c r="M46" i="18"/>
  <c r="M59" i="18"/>
  <c r="M113" i="18"/>
  <c r="M75" i="18"/>
  <c r="M82" i="18"/>
  <c r="M86" i="18"/>
  <c r="M93" i="18"/>
  <c r="M23" i="18"/>
  <c r="M26" i="18"/>
  <c r="M34" i="18"/>
  <c r="M70" i="18"/>
  <c r="M77" i="18"/>
  <c r="M84" i="18"/>
  <c r="M91" i="18"/>
  <c r="M18" i="18"/>
  <c r="M22" i="18"/>
  <c r="M25" i="18"/>
  <c r="M29" i="18"/>
  <c r="M33" i="18"/>
  <c r="M37" i="18"/>
  <c r="M41" i="18"/>
  <c r="M45" i="18"/>
  <c r="M49" i="18"/>
  <c r="M58" i="18"/>
  <c r="M64" i="18"/>
  <c r="M74" i="18"/>
  <c r="M78" i="18"/>
  <c r="M85" i="18"/>
  <c r="M92" i="18"/>
  <c r="M21" i="18"/>
  <c r="M28" i="18"/>
  <c r="M32" i="18"/>
  <c r="M36" i="18"/>
  <c r="M40" i="18"/>
  <c r="M44" i="18"/>
  <c r="M48" i="18"/>
  <c r="M20" i="18"/>
  <c r="M24" i="18"/>
  <c r="M27" i="18"/>
  <c r="M31" i="18"/>
  <c r="M35" i="18"/>
  <c r="M39" i="18"/>
  <c r="M43" i="18"/>
  <c r="M47" i="18"/>
  <c r="M56" i="18"/>
  <c r="M60" i="18"/>
  <c r="M69" i="18"/>
  <c r="M76" i="18"/>
  <c r="M83" i="18"/>
  <c r="M90" i="18"/>
  <c r="M112" i="18"/>
  <c r="K41" i="16"/>
  <c r="K40" i="16"/>
  <c r="M39" i="16"/>
  <c r="L39" i="16"/>
  <c r="K39" i="16"/>
  <c r="K29" i="16"/>
  <c r="K23" i="16"/>
  <c r="K22" i="16"/>
  <c r="H15" i="15"/>
  <c r="G15" i="15"/>
  <c r="F15" i="15"/>
  <c r="E15" i="15"/>
  <c r="D15" i="15"/>
  <c r="G19" i="6" l="1"/>
  <c r="G14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<sst xmlns="http://schemas.openxmlformats.org/spreadsheetml/2006/main" count="611" uniqueCount="265">
  <si>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</si>
  <si>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</si>
  <si>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</si>
  <si>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</si>
  <si>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</si>
  <si>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</si>
  <si>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</si>
  <si>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</si>
  <si>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</si>
  <si>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</si>
  <si>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</si>
  <si>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</si>
  <si>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</si>
  <si>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</si>
  <si>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</si>
  <si>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</si>
  <si>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</si>
  <si>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</si>
  <si>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</si>
  <si>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</si>
  <si>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</si>
  <si>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</si>
  <si>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</si>
  <si>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</si>
  <si>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</si>
  <si>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</si>
  <si>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</si>
  <si>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</si>
  <si>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</si>
  <si>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</si>
  <si>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</si>
  <si>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</si>
  <si>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</si>
  <si>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</si>
  <si>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</si>
  <si>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</si>
  <si>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</si>
  <si>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</si>
  <si>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</si>
  <si>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</si>
  <si>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</si>
  <si>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</si>
  <si>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</si>
  <si>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</si>
  <si>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</si>
  <si>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</si>
  <si>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</si>
  <si>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</si>
  <si>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</si>
  <si>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</si>
  <si>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</si>
  <si>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</si>
  <si>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</si>
  <si>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</si>
  <si>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</si>
  <si>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ADMINISTRACIÓN TRIBUTARIA MENDOZA - LEY DE RESPONSABILIDAD FISCAL</t>
  </si>
  <si>
    <t>RESOLUCIÓN INTERNA ATM Nº 11/23 - INDICADORES DE GESTIÓN</t>
  </si>
  <si>
    <t>INFORME CONSOLIDADO DE INDICADORES</t>
  </si>
  <si>
    <t>AREA</t>
  </si>
  <si>
    <t>PLANIF</t>
  </si>
  <si>
    <t>EJEC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</si>
  <si>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</si>
  <si>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</si>
  <si>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</si>
  <si>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</si>
  <si>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</si>
  <si>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</si>
  <si>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</si>
  <si>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</si>
  <si>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</si>
  <si>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</si>
  <si>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LUJAN DE CUYO</t>
  </si>
  <si>
    <t>RECEPTORIA LAS HERAS</t>
  </si>
  <si>
    <t>RECEPTORIA LAVALLE</t>
  </si>
  <si>
    <t>BOLSA DE COMERCIO</t>
  </si>
  <si>
    <t>DELEGACION ZONA SUR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</si>
  <si>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</si>
  <si>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</si>
  <si>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</si>
  <si>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</si>
  <si>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</si>
  <si>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</si>
  <si>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</si>
  <si>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</si>
  <si>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</si>
  <si>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</si>
  <si>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</si>
  <si>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</si>
  <si>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</si>
  <si>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</si>
  <si>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</si>
  <si>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</si>
  <si>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(CABA)</t>
  </si>
  <si>
    <t>DEPARTAMENTO GESTION DE COBRANZAS ADMINISTRATIVAS</t>
  </si>
  <si>
    <t>DIRECCION GENERAL DE CATASTRO</t>
  </si>
  <si>
    <t>FISICO</t>
  </si>
  <si>
    <t>MENSURA</t>
  </si>
  <si>
    <t>JURIDICO</t>
  </si>
  <si>
    <t>ECONÓMICO</t>
  </si>
  <si>
    <t>DELEGACIÓN ZONA SUR</t>
  </si>
  <si>
    <t>DELEGACIÓN VALLE DE UCO</t>
  </si>
  <si>
    <t>CARTOGRAFÍA</t>
  </si>
  <si>
    <t>ARCHIVO COPIA DE PLANO/DEPOSITO</t>
  </si>
  <si>
    <t>CONSEJO DE LOTEOS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</si>
  <si>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</si>
  <si>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</si>
  <si>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</si>
  <si>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</si>
  <si>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</si>
  <si>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</si>
  <si>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</si>
  <si>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</si>
  <si>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</si>
  <si>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</si>
  <si>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</si>
  <si>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</si>
  <si>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</si>
  <si>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</si>
  <si>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</si>
  <si>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</si>
  <si>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</si>
  <si>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</si>
  <si>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</si>
  <si>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GESTIÓN DE PROCESOS</t>
  </si>
  <si>
    <t>INFORMACION GEOGRAFICA</t>
  </si>
  <si>
    <t>DIRECCIÓN DE DESARROLLO INSTITUCIONAL</t>
  </si>
  <si>
    <t>DESARROLLO DE RRHH Y CAPACITACIÓN</t>
  </si>
  <si>
    <t>RELACIONES INSTITUCIONALES</t>
  </si>
  <si>
    <t>OTRAS AREAS DEPENDIENTES DEL ADMINISTRADOR GENERAL</t>
  </si>
  <si>
    <t>DESPACHO</t>
  </si>
  <si>
    <t>COMUNICACIÓN Y PRENSA</t>
  </si>
  <si>
    <t>CONTROL INTERNO</t>
  </si>
  <si>
    <t>RECAUDACIÓN Y CONTROL DE INGRESOS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</si>
  <si>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</si>
  <si>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</si>
  <si>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</si>
  <si>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</si>
  <si>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</si>
  <si>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</si>
  <si>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</si>
  <si>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</si>
  <si>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</si>
  <si>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</si>
  <si>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</si>
  <si>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</si>
  <si>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</si>
  <si>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</si>
  <si>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</si>
  <si>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</si>
  <si>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</si>
  <si>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</si>
  <si>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</si>
  <si>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</si>
  <si>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</si>
  <si>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</si>
  <si>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</si>
  <si>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</si>
  <si>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</si>
  <si>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</si>
  <si>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</si>
  <si>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</si>
  <si>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</si>
  <si>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</si>
  <si>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</si>
  <si>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</si>
  <si>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</si>
  <si>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</si>
  <si>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</si>
  <si>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</si>
  <si>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</si>
  <si>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</si>
  <si>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</si>
  <si>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</si>
  <si>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</si>
  <si>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</si>
  <si>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</si>
  <si>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</si>
  <si>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</si>
  <si>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</si>
  <si>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</si>
  <si>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</si>
  <si>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</si>
  <si>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</si>
  <si>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</si>
  <si>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</si>
  <si>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</si>
  <si>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</si>
  <si>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</si>
  <si>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</si>
  <si>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</si>
  <si>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</si>
  <si>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</si>
  <si>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</si>
  <si>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</si>
  <si>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</si>
  <si>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</si>
  <si>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</si>
  <si>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</si>
  <si>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</si>
  <si>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</si>
  <si>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</si>
  <si>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</si>
  <si>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</si>
  <si>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</si>
  <si>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</si>
  <si>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</si>
  <si>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</si>
  <si>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</si>
  <si>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</si>
  <si>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</si>
  <si>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</si>
  <si>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</si>
  <si>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</si>
  <si>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</si>
  <si>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</si>
  <si>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</si>
  <si>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</si>
  <si>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</si>
  <si>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</si>
  <si>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</si>
  <si>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</si>
  <si>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</si>
  <si>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</si>
  <si>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</si>
  <si>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</si>
  <si>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</si>
  <si>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</si>
  <si>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</si>
  <si>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</si>
  <si>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</si>
  <si>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</si>
  <si>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</si>
  <si>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</si>
  <si>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</si>
  <si>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</si>
  <si>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</si>
  <si>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</si>
  <si>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</si>
  <si>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</si>
  <si>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</si>
  <si>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</si>
  <si>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</si>
  <si>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</si>
  <si>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CUADRO DE INDICADORES Y METAS  -1er TRIMESTRE 2024</t>
  </si>
  <si>
    <t xml:space="preserve">C.JU.O. : 1.06.11 - </t>
  </si>
  <si>
    <t>CUADRO DE INDICADORES Y METAS  - 1er TRIMESTRE 2024</t>
  </si>
  <si>
    <t>DIRECCION GENERAL DE PRESUPUESTO</t>
  </si>
  <si>
    <t>2024</t>
  </si>
  <si>
    <t>D.A.A.B.O.</t>
  </si>
  <si>
    <t>C.J.U.O. 1 - 06 - 10 - 1º TRIMESTRE 2024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</si>
  <si>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2024</t>
    </r>
  </si>
  <si>
    <t>ENERO</t>
  </si>
  <si>
    <t>FEBRERO</t>
  </si>
  <si>
    <t>MARZO</t>
  </si>
  <si>
    <t>GRADO DE CUMPLIMIENTO DEL TRIMESTRE</t>
  </si>
  <si>
    <t>GRADO DE CUMPLIMIENTO</t>
  </si>
  <si>
    <t xml:space="preserve">  </t>
  </si>
  <si>
    <t>*</t>
  </si>
  <si>
    <t>CATASTRO FISICO Y MENSURAS</t>
  </si>
  <si>
    <t>FISCALIZACIÓN CATASTRAL</t>
  </si>
  <si>
    <t>CARTOGRAFIA SIT E IDEM</t>
  </si>
  <si>
    <t>ANALITICA DE DATOS</t>
  </si>
  <si>
    <t xml:space="preserve">DIRECCIÓN DE PLANEAMIENTO Y CONTROL DE GESTION </t>
  </si>
  <si>
    <t>DEPARTAMENTO GESTION POR PROCESO</t>
  </si>
  <si>
    <t xml:space="preserve">REF: RESOLUCIÓN GENERAL ATM N.º 21/2024 APRUEBA ESTRUCTURA ORGÁNICA FUNCIONAL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</si>
</sst>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0.00\ %"/>
    <numFmt numFmtId="168" formatCode="#"/>
    <numFmt numFmtId="169" formatCode="_-* #,##0\ _€_-;\-* #,##0\ _€_-;_-* &quot;-&quot;??\ _€_-;_-@_-"/>
    <numFmt numFmtId="170" formatCode="#,##0_ ;\-#,##0\ "/>
    <numFmt numFmtId="171" formatCode="_-* #,##0.00\ _€_-;\-* #,##0.00\ _€_-;_-* &quot;-&quot;??\ _€_-;_-@_-"/>
    <numFmt numFmtId="172" formatCode="#,##0.00\ _€"/>
    <numFmt numFmtId="173" formatCode="0_ ;\-0\ "/>
    <numFmt numFmtId="174" formatCode="#,##0\ _p_t_a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7"/>
      <name val="Verdana"/>
      <family val="2"/>
      <charset val="1"/>
    </font>
    <font>
      <b/>
      <sz val="7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Verdana"/>
      <family val="2"/>
      <charset val="1"/>
    </font>
    <font>
      <sz val="7"/>
      <name val="Verdana"/>
      <family val="2"/>
      <charset val="1"/>
    </font>
    <font>
      <b/>
      <sz val="7"/>
      <color rgb="FF111111"/>
      <name val="Verdana"/>
      <family val="2"/>
      <charset val="1"/>
    </font>
    <font>
      <b/>
      <sz val="10"/>
      <color rgb="FF111111"/>
      <name val="Arial"/>
      <family val="2"/>
      <charset val="1"/>
    </font>
    <font>
      <sz val="10"/>
      <color rgb="FF111111"/>
      <name val="Arial"/>
      <family val="2"/>
      <charset val="1"/>
    </font>
    <font>
      <sz val="7"/>
      <color rgb="FF000000"/>
      <name val="Verdana"/>
      <family val="2"/>
      <charset val="1"/>
    </font>
    <font>
      <b/>
      <sz val="7"/>
      <color rgb="FFC9211E"/>
      <name val="Verdana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10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4" fillId="4" borderId="0" applyNumberFormat="0" applyBorder="0" applyAlignment="0" applyProtection="0"/>
    <xf numFmtId="0" fontId="45" fillId="16" borderId="1" applyNumberFormat="0" applyAlignment="0" applyProtection="0"/>
    <xf numFmtId="0" fontId="46" fillId="17" borderId="2" applyNumberFormat="0" applyAlignment="0" applyProtection="0"/>
    <xf numFmtId="0" fontId="47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21" borderId="0" applyNumberFormat="0" applyBorder="0" applyAlignment="0" applyProtection="0"/>
    <xf numFmtId="0" fontId="49" fillId="7" borderId="1" applyNumberFormat="0" applyAlignment="0" applyProtection="0"/>
    <xf numFmtId="0" fontId="50" fillId="3" borderId="0" applyNumberFormat="0" applyBorder="0" applyAlignment="0" applyProtection="0"/>
    <xf numFmtId="165" fontId="34" fillId="0" borderId="0" applyFont="0" applyFill="0" applyBorder="0" applyAlignment="0" applyProtection="0"/>
    <xf numFmtId="0" fontId="51" fillId="22" borderId="0" applyNumberFormat="0" applyBorder="0" applyAlignment="0" applyProtection="0"/>
    <xf numFmtId="0" fontId="34" fillId="23" borderId="4" applyNumberFormat="0" applyFont="0" applyAlignment="0" applyProtection="0"/>
    <xf numFmtId="0" fontId="52" fillId="16" borderId="5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6" applyNumberFormat="0" applyFill="0" applyAlignment="0" applyProtection="0"/>
    <xf numFmtId="0" fontId="57" fillId="0" borderId="7" applyNumberFormat="0" applyFill="0" applyAlignment="0" applyProtection="0"/>
    <xf numFmtId="0" fontId="48" fillId="0" borderId="8" applyNumberFormat="0" applyFill="0" applyAlignment="0" applyProtection="0"/>
    <xf numFmtId="0" fontId="58" fillId="0" borderId="9" applyNumberFormat="0" applyFill="0" applyAlignment="0" applyProtection="0"/>
    <xf numFmtId="0" fontId="39" fillId="0" borderId="0"/>
    <xf numFmtId="165" fontId="39" fillId="0" borderId="0" applyFont="0" applyFill="0" applyBorder="0" applyAlignment="0" applyProtection="0"/>
    <xf numFmtId="0" fontId="33" fillId="0" borderId="0"/>
    <xf numFmtId="9" fontId="33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42" fillId="0" borderId="0"/>
    <xf numFmtId="9" fontId="42" fillId="0" borderId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59" fillId="0" borderId="0"/>
    <xf numFmtId="9" fontId="34" fillId="0" borderId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0" fontId="29" fillId="0" borderId="0"/>
    <xf numFmtId="0" fontId="28" fillId="0" borderId="0"/>
    <xf numFmtId="9" fontId="28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6" fillId="0" borderId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61" fillId="0" borderId="0"/>
    <xf numFmtId="0" fontId="62" fillId="0" borderId="0"/>
    <xf numFmtId="9" fontId="61" fillId="0" borderId="0" applyBorder="0" applyProtection="0"/>
    <xf numFmtId="0" fontId="63" fillId="0" borderId="0"/>
    <xf numFmtId="44" fontId="63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6" fontId="61" fillId="0" borderId="0" applyBorder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05">
    <xf numFmtId="0" fontId="0" fillId="0" borderId="0" xfId="0"/>
    <xf numFmtId="0" fontId="38" fillId="0" borderId="0" xfId="0" applyFont="1"/>
    <xf numFmtId="0" fontId="39" fillId="0" borderId="0" xfId="0" applyFont="1"/>
    <xf numFmtId="1" fontId="40" fillId="24" borderId="11" xfId="32" applyNumberFormat="1" applyFont="1" applyFill="1" applyBorder="1" applyAlignment="1">
      <alignment horizontal="center" vertical="center"/>
    </xf>
    <xf numFmtId="0" fontId="35" fillId="24" borderId="13" xfId="0" applyFont="1" applyFill="1" applyBorder="1"/>
    <xf numFmtId="1" fontId="40" fillId="24" borderId="14" xfId="32" applyNumberFormat="1" applyFont="1" applyFill="1" applyBorder="1" applyAlignment="1">
      <alignment horizontal="center" vertical="center"/>
    </xf>
    <xf numFmtId="0" fontId="40" fillId="24" borderId="15" xfId="0" applyFont="1" applyFill="1" applyBorder="1" applyAlignment="1">
      <alignment horizontal="center" vertical="center" wrapText="1"/>
    </xf>
    <xf numFmtId="0" fontId="38" fillId="0" borderId="0" xfId="0" applyFont="1" applyBorder="1"/>
    <xf numFmtId="0" fontId="41" fillId="0" borderId="16" xfId="0" applyFont="1" applyBorder="1" applyAlignment="1"/>
    <xf numFmtId="0" fontId="41" fillId="0" borderId="11" xfId="0" applyFont="1" applyBorder="1"/>
    <xf numFmtId="0" fontId="41" fillId="0" borderId="0" xfId="0" applyFont="1"/>
    <xf numFmtId="0" fontId="41" fillId="0" borderId="16" xfId="0" applyFont="1" applyFill="1" applyBorder="1" applyAlignment="1"/>
    <xf numFmtId="0" fontId="41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1" fillId="26" borderId="14" xfId="0" applyFont="1" applyFill="1" applyBorder="1"/>
    <xf numFmtId="1" fontId="41" fillId="26" borderId="14" xfId="0" applyNumberFormat="1" applyFont="1" applyFill="1" applyBorder="1"/>
    <xf numFmtId="0" fontId="39" fillId="26" borderId="14" xfId="0" applyFont="1" applyFill="1" applyBorder="1"/>
    <xf numFmtId="0" fontId="39" fillId="26" borderId="15" xfId="0" applyFont="1" applyFill="1" applyBorder="1"/>
    <xf numFmtId="0" fontId="41" fillId="0" borderId="23" xfId="0" applyFont="1" applyBorder="1"/>
    <xf numFmtId="0" fontId="41" fillId="0" borderId="24" xfId="0" applyFont="1" applyBorder="1"/>
    <xf numFmtId="0" fontId="41" fillId="26" borderId="25" xfId="0" applyFont="1" applyFill="1" applyBorder="1"/>
    <xf numFmtId="0" fontId="41" fillId="0" borderId="11" xfId="0" applyFont="1" applyFill="1" applyBorder="1"/>
    <xf numFmtId="0" fontId="41" fillId="0" borderId="19" xfId="0" applyFont="1" applyBorder="1"/>
    <xf numFmtId="0" fontId="41" fillId="0" borderId="26" xfId="0" applyFont="1" applyBorder="1"/>
    <xf numFmtId="0" fontId="38" fillId="0" borderId="0" xfId="0" applyFont="1" applyBorder="1" applyAlignment="1"/>
    <xf numFmtId="0" fontId="38" fillId="0" borderId="30" xfId="0" applyFont="1" applyBorder="1"/>
    <xf numFmtId="0" fontId="36" fillId="0" borderId="0" xfId="0" applyFont="1" applyBorder="1" applyAlignment="1">
      <alignment horizontal="center"/>
    </xf>
    <xf numFmtId="0" fontId="36" fillId="0" borderId="29" xfId="0" applyFont="1" applyBorder="1" applyAlignment="1">
      <alignment vertical="center"/>
    </xf>
    <xf numFmtId="0" fontId="41" fillId="0" borderId="16" xfId="0" applyFont="1" applyBorder="1"/>
    <xf numFmtId="0" fontId="41" fillId="0" borderId="32" xfId="0" applyFont="1" applyBorder="1" applyAlignment="1"/>
    <xf numFmtId="0" fontId="41" fillId="0" borderId="28" xfId="0" applyFont="1" applyBorder="1"/>
    <xf numFmtId="0" fontId="41" fillId="0" borderId="33" xfId="0" applyFont="1" applyBorder="1"/>
    <xf numFmtId="0" fontId="41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9" fillId="26" borderId="22" xfId="0" applyFont="1" applyFill="1" applyBorder="1"/>
    <xf numFmtId="0" fontId="35" fillId="25" borderId="35" xfId="0" applyFont="1" applyFill="1" applyBorder="1"/>
    <xf numFmtId="0" fontId="35" fillId="25" borderId="36" xfId="0" applyFont="1" applyFill="1" applyBorder="1"/>
    <xf numFmtId="0" fontId="39" fillId="26" borderId="25" xfId="0" applyFont="1" applyFill="1" applyBorder="1"/>
    <xf numFmtId="0" fontId="40" fillId="25" borderId="39" xfId="0" applyFont="1" applyFill="1" applyBorder="1" applyAlignment="1"/>
    <xf numFmtId="0" fontId="41" fillId="25" borderId="35" xfId="0" applyFont="1" applyFill="1" applyBorder="1"/>
    <xf numFmtId="0" fontId="40" fillId="25" borderId="40" xfId="0" applyFont="1" applyFill="1" applyBorder="1"/>
    <xf numFmtId="0" fontId="41" fillId="25" borderId="41" xfId="0" applyFont="1" applyFill="1" applyBorder="1"/>
    <xf numFmtId="0" fontId="41" fillId="25" borderId="37" xfId="0" applyFont="1" applyFill="1" applyBorder="1"/>
    <xf numFmtId="0" fontId="41" fillId="0" borderId="32" xfId="0" applyFont="1" applyBorder="1"/>
    <xf numFmtId="0" fontId="41" fillId="0" borderId="18" xfId="0" applyFont="1" applyBorder="1"/>
    <xf numFmtId="0" fontId="41" fillId="0" borderId="12" xfId="0" applyFont="1" applyFill="1" applyBorder="1"/>
    <xf numFmtId="0" fontId="41" fillId="0" borderId="12" xfId="0" applyFont="1" applyBorder="1"/>
    <xf numFmtId="0" fontId="41" fillId="0" borderId="20" xfId="0" applyFont="1" applyBorder="1"/>
    <xf numFmtId="0" fontId="40" fillId="25" borderId="39" xfId="0" applyFont="1" applyFill="1" applyBorder="1"/>
    <xf numFmtId="0" fontId="41" fillId="0" borderId="32" xfId="0" applyFont="1" applyFill="1" applyBorder="1"/>
    <xf numFmtId="3" fontId="41" fillId="26" borderId="28" xfId="0" applyNumberFormat="1" applyFont="1" applyFill="1" applyBorder="1"/>
    <xf numFmtId="3" fontId="41" fillId="0" borderId="28" xfId="0" applyNumberFormat="1" applyFont="1" applyFill="1" applyBorder="1"/>
    <xf numFmtId="3" fontId="41" fillId="26" borderId="24" xfId="0" applyNumberFormat="1" applyFont="1" applyFill="1" applyBorder="1"/>
    <xf numFmtId="3" fontId="41" fillId="0" borderId="24" xfId="0" applyNumberFormat="1" applyFont="1" applyFill="1" applyBorder="1"/>
    <xf numFmtId="4" fontId="39" fillId="0" borderId="0" xfId="0" applyNumberFormat="1" applyFont="1"/>
    <xf numFmtId="0" fontId="40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6" fillId="0" borderId="0" xfId="0" applyFont="1" applyBorder="1" applyAlignment="1"/>
    <xf numFmtId="0" fontId="40" fillId="24" borderId="10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center" vertical="center" wrapText="1"/>
    </xf>
    <xf numFmtId="1" fontId="40" fillId="24" borderId="48" xfId="32" applyNumberFormat="1" applyFont="1" applyFill="1" applyBorder="1" applyAlignment="1">
      <alignment horizontal="center" vertical="center"/>
    </xf>
    <xf numFmtId="0" fontId="40" fillId="24" borderId="49" xfId="0" applyFont="1" applyFill="1" applyBorder="1" applyAlignment="1">
      <alignment horizontal="center"/>
    </xf>
    <xf numFmtId="0" fontId="41" fillId="0" borderId="50" xfId="0" applyFont="1" applyFill="1" applyBorder="1"/>
    <xf numFmtId="1" fontId="41" fillId="0" borderId="48" xfId="0" applyNumberFormat="1" applyFont="1" applyFill="1" applyBorder="1"/>
    <xf numFmtId="0" fontId="41" fillId="0" borderId="48" xfId="0" applyFont="1" applyFill="1" applyBorder="1"/>
    <xf numFmtId="0" fontId="41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9" fillId="0" borderId="48" xfId="0" applyFont="1" applyFill="1" applyBorder="1"/>
    <xf numFmtId="3" fontId="39" fillId="0" borderId="48" xfId="0" applyNumberFormat="1" applyFont="1" applyFill="1" applyBorder="1"/>
    <xf numFmtId="0" fontId="39" fillId="0" borderId="52" xfId="0" applyFont="1" applyFill="1" applyBorder="1"/>
    <xf numFmtId="3" fontId="39" fillId="0" borderId="50" xfId="0" applyNumberFormat="1" applyFont="1" applyFill="1" applyBorder="1"/>
    <xf numFmtId="3" fontId="39" fillId="0" borderId="51" xfId="0" applyNumberFormat="1" applyFont="1" applyFill="1" applyBorder="1"/>
    <xf numFmtId="0" fontId="41" fillId="25" borderId="36" xfId="0" applyFont="1" applyFill="1" applyBorder="1"/>
    <xf numFmtId="3" fontId="41" fillId="0" borderId="14" xfId="0" applyNumberFormat="1" applyFont="1" applyFill="1" applyBorder="1"/>
    <xf numFmtId="3" fontId="41" fillId="0" borderId="22" xfId="0" applyNumberFormat="1" applyFont="1" applyFill="1" applyBorder="1"/>
    <xf numFmtId="3" fontId="41" fillId="0" borderId="25" xfId="0" applyNumberFormat="1" applyFont="1" applyFill="1" applyBorder="1"/>
    <xf numFmtId="3" fontId="41" fillId="26" borderId="34" xfId="0" applyNumberFormat="1" applyFont="1" applyFill="1" applyBorder="1"/>
    <xf numFmtId="3" fontId="41" fillId="26" borderId="11" xfId="0" applyNumberFormat="1" applyFont="1" applyFill="1" applyBorder="1"/>
    <xf numFmtId="3" fontId="41" fillId="26" borderId="27" xfId="0" applyNumberFormat="1" applyFont="1" applyFill="1" applyBorder="1"/>
    <xf numFmtId="3" fontId="41" fillId="0" borderId="11" xfId="0" applyNumberFormat="1" applyFont="1" applyFill="1" applyBorder="1"/>
    <xf numFmtId="3" fontId="41" fillId="26" borderId="31" xfId="0" applyNumberFormat="1" applyFont="1" applyFill="1" applyBorder="1"/>
    <xf numFmtId="3" fontId="41" fillId="25" borderId="41" xfId="0" applyNumberFormat="1" applyFont="1" applyFill="1" applyBorder="1"/>
    <xf numFmtId="3" fontId="41" fillId="25" borderId="42" xfId="0" applyNumberFormat="1" applyFont="1" applyFill="1" applyBorder="1"/>
    <xf numFmtId="3" fontId="40" fillId="25" borderId="42" xfId="0" applyNumberFormat="1" applyFont="1" applyFill="1" applyBorder="1"/>
    <xf numFmtId="3" fontId="40" fillId="25" borderId="41" xfId="0" applyNumberFormat="1" applyFont="1" applyFill="1" applyBorder="1"/>
    <xf numFmtId="3" fontId="41" fillId="25" borderId="38" xfId="0" applyNumberFormat="1" applyFont="1" applyFill="1" applyBorder="1"/>
    <xf numFmtId="3" fontId="41" fillId="0" borderId="34" xfId="0" applyNumberFormat="1" applyFont="1" applyBorder="1"/>
    <xf numFmtId="3" fontId="40" fillId="25" borderId="34" xfId="0" applyNumberFormat="1" applyFont="1" applyFill="1" applyBorder="1"/>
    <xf numFmtId="3" fontId="40" fillId="25" borderId="28" xfId="0" applyNumberFormat="1" applyFont="1" applyFill="1" applyBorder="1"/>
    <xf numFmtId="3" fontId="41" fillId="25" borderId="22" xfId="0" applyNumberFormat="1" applyFont="1" applyFill="1" applyBorder="1"/>
    <xf numFmtId="3" fontId="41" fillId="0" borderId="27" xfId="0" applyNumberFormat="1" applyFont="1" applyBorder="1"/>
    <xf numFmtId="3" fontId="40" fillId="25" borderId="27" xfId="0" applyNumberFormat="1" applyFont="1" applyFill="1" applyBorder="1"/>
    <xf numFmtId="3" fontId="40" fillId="25" borderId="11" xfId="0" applyNumberFormat="1" applyFont="1" applyFill="1" applyBorder="1"/>
    <xf numFmtId="3" fontId="41" fillId="25" borderId="14" xfId="0" applyNumberFormat="1" applyFont="1" applyFill="1" applyBorder="1"/>
    <xf numFmtId="3" fontId="41" fillId="26" borderId="12" xfId="0" applyNumberFormat="1" applyFont="1" applyFill="1" applyBorder="1"/>
    <xf numFmtId="3" fontId="41" fillId="0" borderId="12" xfId="0" applyNumberFormat="1" applyFont="1" applyFill="1" applyBorder="1"/>
    <xf numFmtId="3" fontId="41" fillId="0" borderId="15" xfId="0" applyNumberFormat="1" applyFont="1" applyFill="1" applyBorder="1"/>
    <xf numFmtId="3" fontId="41" fillId="25" borderId="35" xfId="0" applyNumberFormat="1" applyFont="1" applyFill="1" applyBorder="1"/>
    <xf numFmtId="3" fontId="40" fillId="25" borderId="35" xfId="0" applyNumberFormat="1" applyFont="1" applyFill="1" applyBorder="1"/>
    <xf numFmtId="3" fontId="40" fillId="25" borderId="36" xfId="0" applyNumberFormat="1" applyFont="1" applyFill="1" applyBorder="1"/>
    <xf numFmtId="0" fontId="41" fillId="26" borderId="33" xfId="0" applyFont="1" applyFill="1" applyBorder="1"/>
    <xf numFmtId="1" fontId="41" fillId="26" borderId="19" xfId="0" applyNumberFormat="1" applyFont="1" applyFill="1" applyBorder="1"/>
    <xf numFmtId="0" fontId="41" fillId="26" borderId="19" xfId="0" applyFont="1" applyFill="1" applyBorder="1"/>
    <xf numFmtId="0" fontId="41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9" fillId="26" borderId="19" xfId="0" applyFont="1" applyFill="1" applyBorder="1"/>
    <xf numFmtId="0" fontId="39" fillId="26" borderId="20" xfId="0" applyFont="1" applyFill="1" applyBorder="1"/>
    <xf numFmtId="0" fontId="39" fillId="26" borderId="33" xfId="0" applyFont="1" applyFill="1" applyBorder="1"/>
    <xf numFmtId="0" fontId="39" fillId="26" borderId="26" xfId="0" applyFont="1" applyFill="1" applyBorder="1"/>
    <xf numFmtId="3" fontId="41" fillId="0" borderId="0" xfId="0" applyNumberFormat="1" applyFont="1"/>
    <xf numFmtId="3" fontId="41" fillId="26" borderId="28" xfId="0" applyNumberFormat="1" applyFont="1" applyFill="1" applyBorder="1" applyAlignment="1"/>
    <xf numFmtId="3" fontId="41" fillId="26" borderId="27" xfId="0" applyNumberFormat="1" applyFont="1" applyFill="1" applyBorder="1" applyAlignment="1"/>
    <xf numFmtId="3" fontId="41" fillId="26" borderId="11" xfId="0" applyNumberFormat="1" applyFont="1" applyFill="1" applyBorder="1" applyAlignment="1"/>
    <xf numFmtId="3" fontId="41" fillId="0" borderId="11" xfId="0" applyNumberFormat="1" applyFont="1" applyFill="1" applyBorder="1" applyAlignment="1"/>
    <xf numFmtId="3" fontId="41" fillId="0" borderId="14" xfId="0" applyNumberFormat="1" applyFont="1" applyFill="1" applyBorder="1" applyAlignment="1"/>
    <xf numFmtId="0" fontId="39" fillId="26" borderId="0" xfId="0" applyFont="1" applyFill="1" applyBorder="1"/>
    <xf numFmtId="3" fontId="39" fillId="0" borderId="0" xfId="0" applyNumberFormat="1" applyFont="1" applyFill="1" applyBorder="1"/>
    <xf numFmtId="0" fontId="39" fillId="26" borderId="30" xfId="0" applyFont="1" applyFill="1" applyBorder="1"/>
    <xf numFmtId="3" fontId="40" fillId="26" borderId="28" xfId="0" applyNumberFormat="1" applyFont="1" applyFill="1" applyBorder="1"/>
    <xf numFmtId="3" fontId="40" fillId="26" borderId="11" xfId="0" applyNumberFormat="1" applyFont="1" applyFill="1" applyBorder="1"/>
    <xf numFmtId="3" fontId="41" fillId="27" borderId="11" xfId="0" applyNumberFormat="1" applyFont="1" applyFill="1" applyBorder="1"/>
    <xf numFmtId="3" fontId="40" fillId="27" borderId="11" xfId="0" applyNumberFormat="1" applyFont="1" applyFill="1" applyBorder="1"/>
    <xf numFmtId="0" fontId="41" fillId="0" borderId="16" xfId="0" applyFont="1" applyFill="1" applyBorder="1"/>
    <xf numFmtId="3" fontId="41" fillId="0" borderId="0" xfId="0" applyNumberFormat="1" applyFont="1" applyBorder="1"/>
    <xf numFmtId="0" fontId="36" fillId="0" borderId="0" xfId="0" applyFont="1" applyBorder="1" applyAlignment="1">
      <alignment horizontal="left" wrapText="1"/>
    </xf>
    <xf numFmtId="3" fontId="40" fillId="0" borderId="28" xfId="0" applyNumberFormat="1" applyFont="1" applyFill="1" applyBorder="1"/>
    <xf numFmtId="0" fontId="34" fillId="0" borderId="50" xfId="0" applyFont="1" applyFill="1" applyBorder="1"/>
    <xf numFmtId="0" fontId="34" fillId="26" borderId="22" xfId="0" applyFont="1" applyFill="1" applyBorder="1"/>
    <xf numFmtId="0" fontId="34" fillId="26" borderId="33" xfId="0" applyFont="1" applyFill="1" applyBorder="1"/>
    <xf numFmtId="0" fontId="34" fillId="0" borderId="0" xfId="0" applyFont="1"/>
    <xf numFmtId="0" fontId="41" fillId="0" borderId="53" xfId="0" applyFont="1" applyFill="1" applyBorder="1"/>
    <xf numFmtId="0" fontId="41" fillId="0" borderId="54" xfId="0" applyFont="1" applyBorder="1"/>
    <xf numFmtId="0" fontId="41" fillId="0" borderId="55" xfId="0" applyFont="1" applyBorder="1"/>
    <xf numFmtId="3" fontId="41" fillId="26" borderId="54" xfId="0" applyNumberFormat="1" applyFont="1" applyFill="1" applyBorder="1"/>
    <xf numFmtId="3" fontId="41" fillId="26" borderId="56" xfId="0" applyNumberFormat="1" applyFont="1" applyFill="1" applyBorder="1"/>
    <xf numFmtId="3" fontId="41" fillId="0" borderId="54" xfId="0" applyNumberFormat="1" applyFont="1" applyFill="1" applyBorder="1"/>
    <xf numFmtId="3" fontId="41" fillId="0" borderId="57" xfId="0" applyNumberFormat="1" applyFont="1" applyFill="1" applyBorder="1"/>
    <xf numFmtId="0" fontId="34" fillId="0" borderId="46" xfId="0" applyFont="1" applyFill="1" applyBorder="1"/>
    <xf numFmtId="0" fontId="34" fillId="26" borderId="58" xfId="0" applyFont="1" applyFill="1" applyBorder="1"/>
    <xf numFmtId="0" fontId="34" fillId="26" borderId="59" xfId="0" applyFont="1" applyFill="1" applyBorder="1"/>
    <xf numFmtId="0" fontId="64" fillId="0" borderId="0" xfId="0" applyFont="1"/>
    <xf numFmtId="0" fontId="67" fillId="28" borderId="0" xfId="100" applyNumberFormat="1" applyFont="1" applyFill="1" applyBorder="1" applyAlignment="1" applyProtection="1">
      <alignment horizontal="center" vertical="center"/>
    </xf>
    <xf numFmtId="0" fontId="63" fillId="0" borderId="0" xfId="92"/>
    <xf numFmtId="0" fontId="72" fillId="0" borderId="0" xfId="53" applyFont="1" applyAlignment="1">
      <alignment horizontal="left" vertical="center"/>
    </xf>
    <xf numFmtId="0" fontId="34" fillId="0" borderId="0" xfId="53" applyAlignment="1">
      <alignment horizontal="center" vertical="center"/>
    </xf>
    <xf numFmtId="0" fontId="35" fillId="0" borderId="0" xfId="53" applyFont="1" applyAlignment="1">
      <alignment horizontal="center" vertical="center"/>
    </xf>
    <xf numFmtId="0" fontId="36" fillId="0" borderId="0" xfId="53" applyFont="1" applyAlignment="1">
      <alignment horizontal="left" vertical="center"/>
    </xf>
    <xf numFmtId="0" fontId="38" fillId="0" borderId="0" xfId="53" applyFont="1" applyAlignment="1">
      <alignment horizontal="center" vertical="center"/>
    </xf>
    <xf numFmtId="0" fontId="36" fillId="0" borderId="0" xfId="53" applyFont="1" applyBorder="1" applyAlignment="1">
      <alignment horizontal="left" vertical="center"/>
    </xf>
    <xf numFmtId="0" fontId="34" fillId="0" borderId="60" xfId="53" applyBorder="1"/>
    <xf numFmtId="0" fontId="40" fillId="24" borderId="11" xfId="53" applyFont="1" applyFill="1" applyBorder="1" applyAlignment="1">
      <alignment horizontal="center" vertical="center"/>
    </xf>
    <xf numFmtId="0" fontId="40" fillId="24" borderId="19" xfId="53" applyFont="1" applyFill="1" applyBorder="1" applyAlignment="1">
      <alignment horizontal="center" vertical="center" wrapText="1"/>
    </xf>
    <xf numFmtId="1" fontId="40" fillId="24" borderId="62" xfId="54" applyNumberFormat="1" applyFont="1" applyFill="1" applyBorder="1" applyAlignment="1">
      <alignment horizontal="center" vertical="center"/>
    </xf>
    <xf numFmtId="1" fontId="40" fillId="24" borderId="63" xfId="54" applyNumberFormat="1" applyFont="1" applyFill="1" applyBorder="1" applyAlignment="1">
      <alignment horizontal="center" vertical="center"/>
    </xf>
    <xf numFmtId="0" fontId="40" fillId="24" borderId="20" xfId="53" applyFont="1" applyFill="1" applyBorder="1" applyAlignment="1">
      <alignment horizontal="center" vertical="center" wrapText="1"/>
    </xf>
    <xf numFmtId="0" fontId="40" fillId="24" borderId="67" xfId="53" applyFont="1" applyFill="1" applyBorder="1" applyAlignment="1">
      <alignment horizontal="center" vertical="center" wrapText="1"/>
    </xf>
    <xf numFmtId="0" fontId="40" fillId="24" borderId="39" xfId="53" applyFont="1" applyFill="1" applyBorder="1" applyAlignment="1">
      <alignment horizontal="center" vertical="center" wrapText="1"/>
    </xf>
    <xf numFmtId="0" fontId="40" fillId="24" borderId="68" xfId="53" applyFont="1" applyFill="1" applyBorder="1" applyAlignment="1">
      <alignment horizontal="center" vertical="center" wrapText="1"/>
    </xf>
    <xf numFmtId="0" fontId="40" fillId="24" borderId="69" xfId="53" applyFont="1" applyFill="1" applyBorder="1" applyAlignment="1">
      <alignment horizontal="center" vertical="center" wrapText="1"/>
    </xf>
    <xf numFmtId="0" fontId="41" fillId="0" borderId="16" xfId="53" applyFont="1" applyBorder="1" applyAlignment="1">
      <alignment horizontal="left" vertical="center"/>
    </xf>
    <xf numFmtId="0" fontId="41" fillId="0" borderId="11" xfId="53" applyFont="1" applyBorder="1" applyAlignment="1">
      <alignment horizontal="center" vertical="center"/>
    </xf>
    <xf numFmtId="0" fontId="41" fillId="0" borderId="11" xfId="53" quotePrefix="1" applyFont="1" applyBorder="1" applyAlignment="1">
      <alignment horizontal="center" vertical="center" wrapText="1"/>
    </xf>
    <xf numFmtId="0" fontId="41" fillId="0" borderId="11" xfId="53" applyFont="1" applyBorder="1" applyAlignment="1">
      <alignment horizontal="center" vertical="center" wrapText="1"/>
    </xf>
    <xf numFmtId="0" fontId="41" fillId="0" borderId="19" xfId="53" applyFont="1" applyBorder="1" applyAlignment="1">
      <alignment horizontal="center" vertical="center" wrapText="1"/>
    </xf>
    <xf numFmtId="0" fontId="41" fillId="0" borderId="70" xfId="53" applyFont="1" applyBorder="1" applyAlignment="1">
      <alignment horizontal="center" vertical="center"/>
    </xf>
    <xf numFmtId="0" fontId="41" fillId="0" borderId="71" xfId="53" applyFont="1" applyBorder="1" applyAlignment="1">
      <alignment horizontal="center" vertical="center"/>
    </xf>
    <xf numFmtId="0" fontId="41" fillId="0" borderId="72" xfId="53" applyFont="1" applyBorder="1" applyAlignment="1">
      <alignment horizontal="center" vertical="center"/>
    </xf>
    <xf numFmtId="0" fontId="41" fillId="27" borderId="73" xfId="53" quotePrefix="1" applyFont="1" applyFill="1" applyBorder="1" applyAlignment="1">
      <alignment horizontal="right" vertical="center" wrapText="1"/>
    </xf>
    <xf numFmtId="0" fontId="41" fillId="27" borderId="70" xfId="53" quotePrefix="1" applyFont="1" applyFill="1" applyBorder="1" applyAlignment="1">
      <alignment horizontal="right" vertical="center" wrapText="1"/>
    </xf>
    <xf numFmtId="0" fontId="41" fillId="26" borderId="71" xfId="53" applyFont="1" applyFill="1" applyBorder="1" applyAlignment="1">
      <alignment horizontal="right" vertical="center" wrapText="1"/>
    </xf>
    <xf numFmtId="0" fontId="41" fillId="27" borderId="74" xfId="53" quotePrefix="1" applyFont="1" applyFill="1" applyBorder="1" applyAlignment="1">
      <alignment horizontal="right" vertical="center" wrapText="1"/>
    </xf>
    <xf numFmtId="0" fontId="41" fillId="0" borderId="19" xfId="53" applyFont="1" applyBorder="1" applyAlignment="1">
      <alignment horizontal="center" vertical="center"/>
    </xf>
    <xf numFmtId="0" fontId="41" fillId="0" borderId="75" xfId="53" applyFont="1" applyBorder="1" applyAlignment="1">
      <alignment horizontal="center" vertical="center"/>
    </xf>
    <xf numFmtId="0" fontId="41" fillId="0" borderId="76" xfId="53" applyFont="1" applyBorder="1" applyAlignment="1">
      <alignment horizontal="center" vertical="center"/>
    </xf>
    <xf numFmtId="0" fontId="41" fillId="27" borderId="77" xfId="53" applyFont="1" applyFill="1" applyBorder="1" applyAlignment="1">
      <alignment horizontal="right" vertical="center"/>
    </xf>
    <xf numFmtId="0" fontId="41" fillId="27" borderId="75" xfId="53" applyFont="1" applyFill="1" applyBorder="1" applyAlignment="1">
      <alignment horizontal="right" vertical="center"/>
    </xf>
    <xf numFmtId="0" fontId="41" fillId="26" borderId="76" xfId="53" applyFont="1" applyFill="1" applyBorder="1" applyAlignment="1">
      <alignment horizontal="right" vertical="center"/>
    </xf>
    <xf numFmtId="0" fontId="41" fillId="27" borderId="78" xfId="53" applyFont="1" applyFill="1" applyBorder="1" applyAlignment="1">
      <alignment horizontal="right" vertical="center"/>
    </xf>
    <xf numFmtId="0" fontId="41" fillId="0" borderId="19" xfId="53" quotePrefix="1" applyFont="1" applyBorder="1" applyAlignment="1">
      <alignment horizontal="center" vertical="center" wrapText="1"/>
    </xf>
    <xf numFmtId="0" fontId="41" fillId="0" borderId="75" xfId="53" quotePrefix="1" applyFont="1" applyBorder="1" applyAlignment="1">
      <alignment horizontal="center" vertical="center" wrapText="1"/>
    </xf>
    <xf numFmtId="0" fontId="41" fillId="0" borderId="76" xfId="53" quotePrefix="1" applyFont="1" applyBorder="1" applyAlignment="1">
      <alignment horizontal="center" vertical="center" wrapText="1"/>
    </xf>
    <xf numFmtId="0" fontId="41" fillId="27" borderId="77" xfId="53" quotePrefix="1" applyFont="1" applyFill="1" applyBorder="1" applyAlignment="1">
      <alignment horizontal="right" vertical="center" wrapText="1"/>
    </xf>
    <xf numFmtId="0" fontId="41" fillId="26" borderId="75" xfId="53" quotePrefix="1" applyFont="1" applyFill="1" applyBorder="1" applyAlignment="1">
      <alignment horizontal="right" vertical="center" wrapText="1"/>
    </xf>
    <xf numFmtId="0" fontId="41" fillId="26" borderId="76" xfId="53" quotePrefix="1" applyFont="1" applyFill="1" applyBorder="1" applyAlignment="1">
      <alignment horizontal="right" vertical="center" wrapText="1"/>
    </xf>
    <xf numFmtId="0" fontId="41" fillId="27" borderId="78" xfId="53" quotePrefix="1" applyFont="1" applyFill="1" applyBorder="1" applyAlignment="1">
      <alignment horizontal="right" vertical="center" wrapText="1"/>
    </xf>
    <xf numFmtId="0" fontId="41" fillId="27" borderId="77" xfId="53" applyFont="1" applyFill="1" applyBorder="1" applyAlignment="1">
      <alignment horizontal="right" vertical="center" wrapText="1"/>
    </xf>
    <xf numFmtId="0" fontId="41" fillId="26" borderId="76" xfId="53" applyFont="1" applyFill="1" applyBorder="1" applyAlignment="1">
      <alignment horizontal="right" vertical="center" wrapText="1"/>
    </xf>
    <xf numFmtId="0" fontId="41" fillId="27" borderId="78" xfId="53" applyFont="1" applyFill="1" applyBorder="1" applyAlignment="1">
      <alignment horizontal="right" vertical="center" wrapText="1"/>
    </xf>
    <xf numFmtId="0" fontId="41" fillId="27" borderId="80" xfId="53" quotePrefix="1" applyFont="1" applyFill="1" applyBorder="1" applyAlignment="1">
      <alignment horizontal="right" vertical="center" wrapText="1"/>
    </xf>
    <xf numFmtId="0" fontId="41" fillId="26" borderId="48" xfId="53" quotePrefix="1" applyFont="1" applyFill="1" applyBorder="1" applyAlignment="1">
      <alignment horizontal="right" vertical="center" wrapText="1"/>
    </xf>
    <xf numFmtId="3" fontId="41" fillId="0" borderId="11" xfId="55" quotePrefix="1" applyNumberFormat="1" applyFont="1" applyBorder="1" applyAlignment="1">
      <alignment horizontal="right" vertical="center" wrapText="1"/>
    </xf>
    <xf numFmtId="3" fontId="41" fillId="0" borderId="11" xfId="55" applyNumberFormat="1" applyFont="1" applyBorder="1" applyAlignment="1">
      <alignment horizontal="right" vertical="center"/>
    </xf>
    <xf numFmtId="3" fontId="41" fillId="0" borderId="19" xfId="55" applyNumberFormat="1" applyFont="1" applyBorder="1" applyAlignment="1">
      <alignment horizontal="right" vertical="center"/>
    </xf>
    <xf numFmtId="44" fontId="41" fillId="0" borderId="81" xfId="93" applyFont="1" applyBorder="1" applyAlignment="1">
      <alignment horizontal="center" vertical="center"/>
    </xf>
    <xf numFmtId="44" fontId="41" fillId="0" borderId="81" xfId="93" applyFont="1" applyBorder="1" applyAlignment="1">
      <alignment horizontal="right" vertical="center"/>
    </xf>
    <xf numFmtId="44" fontId="41" fillId="0" borderId="29" xfId="93" applyFont="1" applyBorder="1" applyAlignment="1">
      <alignment horizontal="right" vertical="center"/>
    </xf>
    <xf numFmtId="44" fontId="73" fillId="0" borderId="75" xfId="93" applyFont="1" applyBorder="1"/>
    <xf numFmtId="4" fontId="73" fillId="0" borderId="0" xfId="92" applyNumberFormat="1" applyFont="1"/>
    <xf numFmtId="4" fontId="63" fillId="0" borderId="75" xfId="92" applyNumberFormat="1" applyBorder="1"/>
    <xf numFmtId="3" fontId="41" fillId="0" borderId="11" xfId="53" quotePrefix="1" applyNumberFormat="1" applyFont="1" applyBorder="1" applyAlignment="1">
      <alignment horizontal="right" vertical="center" wrapText="1"/>
    </xf>
    <xf numFmtId="3" fontId="41" fillId="0" borderId="11" xfId="53" applyNumberFormat="1" applyFont="1" applyBorder="1" applyAlignment="1">
      <alignment horizontal="right" vertical="center"/>
    </xf>
    <xf numFmtId="3" fontId="41" fillId="0" borderId="19" xfId="53" applyNumberFormat="1" applyFont="1" applyBorder="1" applyAlignment="1">
      <alignment horizontal="right" vertical="center"/>
    </xf>
    <xf numFmtId="44" fontId="41" fillId="0" borderId="75" xfId="93" applyFont="1" applyBorder="1" applyAlignment="1">
      <alignment vertical="center"/>
    </xf>
    <xf numFmtId="44" fontId="41" fillId="0" borderId="76" xfId="93" applyFont="1" applyBorder="1" applyAlignment="1">
      <alignment vertical="center"/>
    </xf>
    <xf numFmtId="44" fontId="34" fillId="26" borderId="82" xfId="93" applyFont="1" applyFill="1" applyBorder="1" applyAlignment="1">
      <alignment horizontal="right" vertical="center"/>
    </xf>
    <xf numFmtId="44" fontId="34" fillId="26" borderId="75" xfId="93" applyFont="1" applyFill="1" applyBorder="1" applyAlignment="1">
      <alignment horizontal="right" vertical="center"/>
    </xf>
    <xf numFmtId="44" fontId="41" fillId="26" borderId="48" xfId="93" applyFont="1" applyFill="1" applyBorder="1" applyAlignment="1">
      <alignment horizontal="right" vertical="center"/>
    </xf>
    <xf numFmtId="174" fontId="41" fillId="0" borderId="19" xfId="53" quotePrefix="1" applyNumberFormat="1" applyFont="1" applyBorder="1" applyAlignment="1">
      <alignment horizontal="right" vertical="center" wrapText="1"/>
    </xf>
    <xf numFmtId="44" fontId="41" fillId="0" borderId="75" xfId="93" applyFont="1" applyBorder="1" applyAlignment="1">
      <alignment horizontal="right" vertical="center"/>
    </xf>
    <xf numFmtId="44" fontId="65" fillId="0" borderId="83" xfId="93" applyFont="1" applyBorder="1"/>
    <xf numFmtId="0" fontId="41" fillId="0" borderId="84" xfId="53" applyFont="1" applyBorder="1" applyAlignment="1">
      <alignment horizontal="center" vertical="center"/>
    </xf>
    <xf numFmtId="0" fontId="41" fillId="0" borderId="85" xfId="53" applyFont="1" applyBorder="1" applyAlignment="1">
      <alignment horizontal="center" vertical="center"/>
    </xf>
    <xf numFmtId="0" fontId="41" fillId="0" borderId="45" xfId="53" applyFont="1" applyBorder="1" applyAlignment="1">
      <alignment horizontal="center" vertical="center"/>
    </xf>
    <xf numFmtId="0" fontId="41" fillId="0" borderId="86" xfId="53" applyFont="1" applyBorder="1" applyAlignment="1">
      <alignment horizontal="center" vertical="center"/>
    </xf>
    <xf numFmtId="0" fontId="41" fillId="26" borderId="87" xfId="53" applyFont="1" applyFill="1" applyBorder="1" applyAlignment="1">
      <alignment horizontal="right" vertical="center"/>
    </xf>
    <xf numFmtId="0" fontId="41" fillId="26" borderId="88" xfId="53" applyFont="1" applyFill="1" applyBorder="1" applyAlignment="1">
      <alignment horizontal="center" vertical="center"/>
    </xf>
    <xf numFmtId="44" fontId="34" fillId="27" borderId="89" xfId="93" applyFont="1" applyFill="1" applyBorder="1" applyAlignment="1">
      <alignment horizontal="center" vertical="center"/>
    </xf>
    <xf numFmtId="0" fontId="40" fillId="0" borderId="29" xfId="53" applyFont="1" applyBorder="1" applyAlignment="1">
      <alignment vertical="center" wrapText="1"/>
    </xf>
    <xf numFmtId="0" fontId="40" fillId="0" borderId="0" xfId="53" applyFont="1" applyBorder="1" applyAlignment="1">
      <alignment vertical="center" wrapText="1"/>
    </xf>
    <xf numFmtId="0" fontId="40" fillId="25" borderId="16" xfId="53" applyFont="1" applyFill="1" applyBorder="1" applyAlignment="1">
      <alignment horizontal="left" vertical="center"/>
    </xf>
    <xf numFmtId="0" fontId="41" fillId="25" borderId="11" xfId="53" applyFont="1" applyFill="1" applyBorder="1" applyAlignment="1">
      <alignment horizontal="center" vertical="center"/>
    </xf>
    <xf numFmtId="0" fontId="41" fillId="25" borderId="19" xfId="53" applyFont="1" applyFill="1" applyBorder="1" applyAlignment="1">
      <alignment horizontal="center" vertical="center"/>
    </xf>
    <xf numFmtId="0" fontId="41" fillId="25" borderId="70" xfId="53" applyFont="1" applyFill="1" applyBorder="1" applyAlignment="1">
      <alignment horizontal="center" vertical="center"/>
    </xf>
    <xf numFmtId="0" fontId="41" fillId="25" borderId="67" xfId="53" applyFont="1" applyFill="1" applyBorder="1" applyAlignment="1">
      <alignment horizontal="center" vertical="center"/>
    </xf>
    <xf numFmtId="0" fontId="41" fillId="25" borderId="39" xfId="53" applyFont="1" applyFill="1" applyBorder="1" applyAlignment="1">
      <alignment horizontal="center" vertical="center"/>
    </xf>
    <xf numFmtId="0" fontId="40" fillId="0" borderId="16" xfId="53" applyFont="1" applyBorder="1" applyAlignment="1">
      <alignment horizontal="left" vertical="center"/>
    </xf>
    <xf numFmtId="0" fontId="41" fillId="27" borderId="79" xfId="53" applyFont="1" applyFill="1" applyBorder="1" applyAlignment="1">
      <alignment horizontal="center" vertical="center"/>
    </xf>
    <xf numFmtId="0" fontId="41" fillId="26" borderId="62" xfId="53" applyFont="1" applyFill="1" applyBorder="1" applyAlignment="1">
      <alignment horizontal="center" vertical="center"/>
    </xf>
    <xf numFmtId="0" fontId="41" fillId="26" borderId="71" xfId="53" applyFont="1" applyFill="1" applyBorder="1" applyAlignment="1">
      <alignment horizontal="center" vertical="center"/>
    </xf>
    <xf numFmtId="0" fontId="41" fillId="26" borderId="78" xfId="53" applyFont="1" applyFill="1" applyBorder="1" applyAlignment="1">
      <alignment horizontal="center" vertical="center"/>
    </xf>
    <xf numFmtId="0" fontId="41" fillId="27" borderId="76" xfId="53" applyFont="1" applyFill="1" applyBorder="1" applyAlignment="1">
      <alignment horizontal="center" vertical="center"/>
    </xf>
    <xf numFmtId="0" fontId="41" fillId="26" borderId="75" xfId="53" applyFont="1" applyFill="1" applyBorder="1" applyAlignment="1">
      <alignment horizontal="center" vertical="center"/>
    </xf>
    <xf numFmtId="0" fontId="41" fillId="26" borderId="76" xfId="53" applyFont="1" applyFill="1" applyBorder="1" applyAlignment="1">
      <alignment horizontal="center" vertical="center"/>
    </xf>
    <xf numFmtId="0" fontId="41" fillId="27" borderId="75" xfId="53" applyFont="1" applyFill="1" applyBorder="1" applyAlignment="1">
      <alignment horizontal="center" vertical="center"/>
    </xf>
    <xf numFmtId="0" fontId="41" fillId="27" borderId="72" xfId="53" applyFont="1" applyFill="1" applyBorder="1" applyAlignment="1">
      <alignment horizontal="center" vertical="center"/>
    </xf>
    <xf numFmtId="0" fontId="41" fillId="26" borderId="90" xfId="53" applyFont="1" applyFill="1" applyBorder="1" applyAlignment="1">
      <alignment horizontal="center" vertical="center"/>
    </xf>
    <xf numFmtId="0" fontId="41" fillId="25" borderId="75" xfId="53" applyFont="1" applyFill="1" applyBorder="1" applyAlignment="1">
      <alignment horizontal="center" vertical="center"/>
    </xf>
    <xf numFmtId="0" fontId="41" fillId="25" borderId="76" xfId="53" applyFont="1" applyFill="1" applyBorder="1" applyAlignment="1">
      <alignment horizontal="center" vertical="center"/>
    </xf>
    <xf numFmtId="0" fontId="41" fillId="27" borderId="78" xfId="53" applyFont="1" applyFill="1" applyBorder="1" applyAlignment="1">
      <alignment horizontal="center" vertical="center"/>
    </xf>
    <xf numFmtId="0" fontId="41" fillId="27" borderId="82" xfId="53" applyFont="1" applyFill="1" applyBorder="1" applyAlignment="1">
      <alignment horizontal="center" vertical="center"/>
    </xf>
    <xf numFmtId="0" fontId="41" fillId="0" borderId="18" xfId="53" applyFont="1" applyBorder="1" applyAlignment="1">
      <alignment horizontal="left" vertical="center"/>
    </xf>
    <xf numFmtId="0" fontId="41" fillId="0" borderId="12" xfId="53" applyFont="1" applyBorder="1" applyAlignment="1">
      <alignment horizontal="center" vertical="center"/>
    </xf>
    <xf numFmtId="0" fontId="41" fillId="0" borderId="20" xfId="53" applyFont="1" applyBorder="1" applyAlignment="1">
      <alignment horizontal="center" vertical="center"/>
    </xf>
    <xf numFmtId="0" fontId="41" fillId="27" borderId="85" xfId="53" applyFont="1" applyFill="1" applyBorder="1" applyAlignment="1">
      <alignment horizontal="center" vertical="center"/>
    </xf>
    <xf numFmtId="0" fontId="41" fillId="27" borderId="84" xfId="53" applyFont="1" applyFill="1" applyBorder="1" applyAlignment="1">
      <alignment horizontal="center" vertical="center"/>
    </xf>
    <xf numFmtId="0" fontId="41" fillId="27" borderId="91" xfId="53" applyFont="1" applyFill="1" applyBorder="1" applyAlignment="1">
      <alignment horizontal="center" vertical="center"/>
    </xf>
    <xf numFmtId="0" fontId="74" fillId="0" borderId="0" xfId="0" applyFont="1" applyAlignment="1">
      <alignment horizontal="left" vertical="center"/>
    </xf>
    <xf numFmtId="0" fontId="75" fillId="0" borderId="0" xfId="0" applyFont="1"/>
    <xf numFmtId="0" fontId="75" fillId="0" borderId="0" xfId="0" applyFont="1" applyAlignment="1"/>
    <xf numFmtId="0" fontId="76" fillId="0" borderId="0" xfId="0" applyFont="1" applyAlignment="1">
      <alignment vertical="center"/>
    </xf>
    <xf numFmtId="0" fontId="77" fillId="0" borderId="0" xfId="0" applyFont="1" applyAlignment="1"/>
    <xf numFmtId="0" fontId="78" fillId="0" borderId="0" xfId="0" applyFont="1" applyAlignment="1"/>
    <xf numFmtId="0" fontId="78" fillId="0" borderId="0" xfId="0" applyFont="1"/>
    <xf numFmtId="0" fontId="77" fillId="24" borderId="43" xfId="0" applyFont="1" applyFill="1" applyBorder="1" applyAlignment="1">
      <alignment horizontal="center" vertical="center" wrapText="1"/>
    </xf>
    <xf numFmtId="0" fontId="77" fillId="24" borderId="95" xfId="0" applyFont="1" applyFill="1" applyBorder="1" applyAlignment="1">
      <alignment horizontal="center" vertical="center" wrapText="1"/>
    </xf>
    <xf numFmtId="0" fontId="77" fillId="24" borderId="38" xfId="0" applyFont="1" applyFill="1" applyBorder="1" applyAlignment="1">
      <alignment horizontal="center" vertical="center" wrapText="1"/>
    </xf>
    <xf numFmtId="0" fontId="79" fillId="0" borderId="32" xfId="0" applyFont="1" applyBorder="1" applyAlignment="1"/>
    <xf numFmtId="0" fontId="79" fillId="0" borderId="28" xfId="0" applyFont="1" applyBorder="1" applyAlignment="1">
      <alignment horizontal="center"/>
    </xf>
    <xf numFmtId="1" fontId="79" fillId="0" borderId="28" xfId="0" applyNumberFormat="1" applyFont="1" applyBorder="1"/>
    <xf numFmtId="1" fontId="79" fillId="26" borderId="28" xfId="0" applyNumberFormat="1" applyFont="1" applyFill="1" applyBorder="1"/>
    <xf numFmtId="1" fontId="79" fillId="0" borderId="22" xfId="0" applyNumberFormat="1" applyFont="1" applyFill="1" applyBorder="1"/>
    <xf numFmtId="0" fontId="80" fillId="0" borderId="0" xfId="0" applyFont="1"/>
    <xf numFmtId="0" fontId="79" fillId="0" borderId="16" xfId="0" applyFont="1" applyBorder="1" applyAlignment="1"/>
    <xf numFmtId="0" fontId="79" fillId="0" borderId="11" xfId="0" applyFont="1" applyBorder="1" applyAlignment="1">
      <alignment horizontal="center"/>
    </xf>
    <xf numFmtId="1" fontId="79" fillId="0" borderId="11" xfId="0" applyNumberFormat="1" applyFont="1" applyBorder="1"/>
    <xf numFmtId="1" fontId="79" fillId="26" borderId="11" xfId="0" applyNumberFormat="1" applyFont="1" applyFill="1" applyBorder="1"/>
    <xf numFmtId="1" fontId="79" fillId="0" borderId="14" xfId="0" applyNumberFormat="1" applyFont="1" applyFill="1" applyBorder="1"/>
    <xf numFmtId="0" fontId="36" fillId="0" borderId="0" xfId="0" applyFont="1" applyBorder="1" applyAlignment="1"/>
    <xf numFmtId="0" fontId="40" fillId="24" borderId="10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center" vertical="center" wrapText="1"/>
    </xf>
    <xf numFmtId="1" fontId="40" fillId="24" borderId="48" xfId="32" applyNumberFormat="1" applyFont="1" applyFill="1" applyBorder="1" applyAlignment="1">
      <alignment horizontal="center" vertical="center"/>
    </xf>
    <xf numFmtId="0" fontId="76" fillId="0" borderId="0" xfId="0" applyFont="1" applyAlignment="1"/>
    <xf numFmtId="0" fontId="36" fillId="0" borderId="0" xfId="53" applyFont="1" applyAlignment="1">
      <alignment horizontal="center" vertical="center"/>
    </xf>
    <xf numFmtId="0" fontId="40" fillId="24" borderId="12" xfId="53" applyFont="1" applyFill="1" applyBorder="1" applyAlignment="1">
      <alignment horizontal="center" vertical="center" wrapText="1"/>
    </xf>
    <xf numFmtId="3" fontId="34" fillId="0" borderId="0" xfId="0" applyNumberFormat="1" applyFont="1"/>
    <xf numFmtId="0" fontId="41" fillId="0" borderId="79" xfId="53" quotePrefix="1" applyFont="1" applyBorder="1" applyAlignment="1">
      <alignment horizontal="center" vertical="center" wrapText="1"/>
    </xf>
    <xf numFmtId="44" fontId="41" fillId="0" borderId="76" xfId="93" applyFont="1" applyBorder="1" applyAlignment="1">
      <alignment horizontal="right" vertical="center"/>
    </xf>
    <xf numFmtId="44" fontId="65" fillId="0" borderId="0" xfId="93" applyFont="1" applyAlignment="1">
      <alignment vertical="center"/>
    </xf>
    <xf numFmtId="44" fontId="41" fillId="0" borderId="72" xfId="93" applyFont="1" applyBorder="1" applyAlignment="1">
      <alignment vertical="center"/>
    </xf>
    <xf numFmtId="0" fontId="41" fillId="25" borderId="96" xfId="53" applyFont="1" applyFill="1" applyBorder="1" applyAlignment="1">
      <alignment horizontal="center" vertical="center"/>
    </xf>
    <xf numFmtId="0" fontId="41" fillId="25" borderId="97" xfId="53" applyFont="1" applyFill="1" applyBorder="1" applyAlignment="1">
      <alignment horizontal="center" vertical="center"/>
    </xf>
    <xf numFmtId="0" fontId="41" fillId="25" borderId="98" xfId="53" applyFont="1" applyFill="1" applyBorder="1" applyAlignment="1">
      <alignment horizontal="center" vertical="center"/>
    </xf>
    <xf numFmtId="0" fontId="41" fillId="26" borderId="50" xfId="53" applyFont="1" applyFill="1" applyBorder="1" applyAlignment="1">
      <alignment horizontal="center" vertical="center"/>
    </xf>
    <xf numFmtId="0" fontId="41" fillId="26" borderId="99" xfId="53" applyFont="1" applyFill="1" applyBorder="1" applyAlignment="1">
      <alignment horizontal="center" vertical="center"/>
    </xf>
    <xf numFmtId="0" fontId="41" fillId="26" borderId="100" xfId="53" applyFont="1" applyFill="1" applyBorder="1" applyAlignment="1">
      <alignment horizontal="center" vertical="center"/>
    </xf>
    <xf numFmtId="0" fontId="41" fillId="27" borderId="11" xfId="53" applyFont="1" applyFill="1" applyBorder="1" applyAlignment="1">
      <alignment horizontal="center" vertical="center"/>
    </xf>
    <xf numFmtId="0" fontId="41" fillId="27" borderId="101" xfId="53" applyFont="1" applyFill="1" applyBorder="1" applyAlignment="1">
      <alignment horizontal="center" vertical="center"/>
    </xf>
    <xf numFmtId="0" fontId="41" fillId="26" borderId="48" xfId="53" applyFont="1" applyFill="1" applyBorder="1" applyAlignment="1">
      <alignment horizontal="center" vertical="center"/>
    </xf>
    <xf numFmtId="0" fontId="41" fillId="26" borderId="19" xfId="53" applyFont="1" applyFill="1" applyBorder="1" applyAlignment="1">
      <alignment horizontal="center" vertical="center"/>
    </xf>
    <xf numFmtId="0" fontId="41" fillId="25" borderId="78" xfId="53" applyFont="1" applyFill="1" applyBorder="1" applyAlignment="1">
      <alignment horizontal="center" vertical="center"/>
    </xf>
    <xf numFmtId="0" fontId="41" fillId="25" borderId="48" xfId="53" applyFont="1" applyFill="1" applyBorder="1" applyAlignment="1">
      <alignment horizontal="center" vertical="center"/>
    </xf>
    <xf numFmtId="0" fontId="41" fillId="25" borderId="100" xfId="53" applyFont="1" applyFill="1" applyBorder="1" applyAlignment="1">
      <alignment horizontal="center" vertical="center"/>
    </xf>
    <xf numFmtId="0" fontId="41" fillId="25" borderId="101" xfId="53" applyFont="1" applyFill="1" applyBorder="1" applyAlignment="1">
      <alignment horizontal="center" vertical="center"/>
    </xf>
    <xf numFmtId="0" fontId="41" fillId="27" borderId="48" xfId="53" applyFont="1" applyFill="1" applyBorder="1" applyAlignment="1">
      <alignment horizontal="center" vertical="center"/>
    </xf>
    <xf numFmtId="0" fontId="41" fillId="27" borderId="19" xfId="53" applyFont="1" applyFill="1" applyBorder="1" applyAlignment="1">
      <alignment horizontal="center" vertical="center"/>
    </xf>
    <xf numFmtId="0" fontId="41" fillId="27" borderId="100" xfId="53" applyFont="1" applyFill="1" applyBorder="1" applyAlignment="1">
      <alignment horizontal="center" vertical="center"/>
    </xf>
    <xf numFmtId="0" fontId="41" fillId="27" borderId="102" xfId="53" applyFont="1" applyFill="1" applyBorder="1" applyAlignment="1">
      <alignment horizontal="center" vertical="center"/>
    </xf>
    <xf numFmtId="0" fontId="41" fillId="27" borderId="20" xfId="53" applyFont="1" applyFill="1" applyBorder="1" applyAlignment="1">
      <alignment horizontal="center" vertical="center"/>
    </xf>
    <xf numFmtId="0" fontId="41" fillId="27" borderId="103" xfId="53" applyFont="1" applyFill="1" applyBorder="1" applyAlignment="1">
      <alignment horizontal="center" vertical="center"/>
    </xf>
    <xf numFmtId="0" fontId="41" fillId="27" borderId="104" xfId="53" applyFont="1" applyFill="1" applyBorder="1" applyAlignment="1">
      <alignment horizontal="center" vertical="center"/>
    </xf>
    <xf numFmtId="0" fontId="41" fillId="27" borderId="105" xfId="53" applyFont="1" applyFill="1" applyBorder="1" applyAlignment="1">
      <alignment horizontal="center" vertical="center"/>
    </xf>
    <xf numFmtId="0" fontId="1" fillId="0" borderId="0" xfId="127"/>
    <xf numFmtId="0" fontId="70" fillId="25" borderId="11" xfId="127" applyFont="1" applyFill="1" applyBorder="1" applyAlignment="1">
      <alignment horizontal="center" vertical="center" wrapText="1"/>
    </xf>
    <xf numFmtId="0" fontId="69" fillId="0" borderId="11" xfId="127" applyFont="1" applyFill="1" applyBorder="1"/>
    <xf numFmtId="0" fontId="70" fillId="0" borderId="11" xfId="127" applyFont="1" applyFill="1" applyBorder="1" applyAlignment="1">
      <alignment horizontal="center"/>
    </xf>
    <xf numFmtId="169" fontId="70" fillId="0" borderId="11" xfId="127" applyNumberFormat="1" applyFont="1" applyFill="1" applyBorder="1" applyAlignment="1">
      <alignment horizontal="center"/>
    </xf>
    <xf numFmtId="3" fontId="70" fillId="0" borderId="11" xfId="127" applyNumberFormat="1" applyFont="1" applyFill="1" applyBorder="1" applyAlignment="1">
      <alignment horizontal="center"/>
    </xf>
    <xf numFmtId="170" fontId="70" fillId="0" borderId="0" xfId="127" applyNumberFormat="1" applyFont="1" applyAlignment="1">
      <alignment horizontal="center"/>
    </xf>
    <xf numFmtId="170" fontId="70" fillId="0" borderId="11" xfId="127" applyNumberFormat="1" applyFont="1" applyBorder="1" applyAlignment="1">
      <alignment horizontal="center"/>
    </xf>
    <xf numFmtId="171" fontId="70" fillId="0" borderId="0" xfId="127" applyNumberFormat="1" applyFont="1" applyFill="1" applyBorder="1" applyAlignment="1">
      <alignment horizontal="center"/>
    </xf>
    <xf numFmtId="0" fontId="1" fillId="0" borderId="0" xfId="127" applyBorder="1"/>
    <xf numFmtId="171" fontId="70" fillId="0" borderId="11" xfId="127" applyNumberFormat="1" applyFont="1" applyFill="1" applyBorder="1" applyAlignment="1">
      <alignment horizontal="center"/>
    </xf>
    <xf numFmtId="171" fontId="70" fillId="0" borderId="0" xfId="127" applyNumberFormat="1" applyFont="1" applyAlignment="1">
      <alignment horizontal="center"/>
    </xf>
    <xf numFmtId="171" fontId="70" fillId="0" borderId="11" xfId="127" applyNumberFormat="1" applyFont="1" applyBorder="1" applyAlignment="1">
      <alignment horizontal="center"/>
    </xf>
    <xf numFmtId="0" fontId="71" fillId="30" borderId="11" xfId="127" applyFont="1" applyFill="1" applyBorder="1"/>
    <xf numFmtId="0" fontId="70" fillId="30" borderId="11" xfId="127" applyFont="1" applyFill="1" applyBorder="1" applyAlignment="1">
      <alignment horizontal="center"/>
    </xf>
    <xf numFmtId="3" fontId="70" fillId="30" borderId="11" xfId="127" applyNumberFormat="1" applyFont="1" applyFill="1" applyBorder="1" applyAlignment="1">
      <alignment horizontal="center"/>
    </xf>
    <xf numFmtId="172" fontId="70" fillId="0" borderId="11" xfId="127" applyNumberFormat="1" applyFont="1" applyFill="1" applyBorder="1" applyAlignment="1">
      <alignment horizontal="center"/>
    </xf>
    <xf numFmtId="171" fontId="70" fillId="0" borderId="11" xfId="127" applyNumberFormat="1" applyFont="1" applyFill="1" applyBorder="1" applyAlignment="1"/>
    <xf numFmtId="170" fontId="69" fillId="30" borderId="11" xfId="127" applyNumberFormat="1" applyFont="1" applyFill="1" applyBorder="1" applyAlignment="1">
      <alignment horizontal="center"/>
    </xf>
    <xf numFmtId="173" fontId="70" fillId="0" borderId="11" xfId="127" applyNumberFormat="1" applyFont="1" applyFill="1" applyBorder="1" applyAlignment="1">
      <alignment horizontal="center"/>
    </xf>
    <xf numFmtId="0" fontId="70" fillId="0" borderId="11" xfId="127" applyNumberFormat="1" applyFont="1" applyFill="1" applyBorder="1" applyAlignment="1">
      <alignment horizontal="center"/>
    </xf>
    <xf numFmtId="0" fontId="69" fillId="0" borderId="11" xfId="127" applyFont="1" applyFill="1" applyBorder="1" applyAlignment="1">
      <alignment horizontal="center"/>
    </xf>
    <xf numFmtId="4" fontId="70" fillId="0" borderId="11" xfId="127" applyNumberFormat="1" applyFont="1" applyFill="1" applyBorder="1" applyAlignment="1">
      <alignment horizontal="center"/>
    </xf>
    <xf numFmtId="171" fontId="69" fillId="0" borderId="11" xfId="127" applyNumberFormat="1" applyFont="1" applyFill="1" applyBorder="1" applyAlignment="1"/>
    <xf numFmtId="3" fontId="69" fillId="0" borderId="11" xfId="127" applyNumberFormat="1" applyFont="1" applyFill="1" applyBorder="1" applyAlignment="1">
      <alignment horizontal="center"/>
    </xf>
    <xf numFmtId="3" fontId="1" fillId="0" borderId="0" xfId="127" applyNumberFormat="1"/>
    <xf numFmtId="0" fontId="70" fillId="30" borderId="11" xfId="127" applyFont="1" applyFill="1" applyBorder="1"/>
    <xf numFmtId="171" fontId="70" fillId="30" borderId="11" xfId="127" applyNumberFormat="1" applyFont="1" applyFill="1" applyBorder="1" applyAlignment="1">
      <alignment horizontal="center"/>
    </xf>
    <xf numFmtId="0" fontId="69" fillId="0" borderId="11" xfId="127" applyNumberFormat="1" applyFont="1" applyFill="1" applyBorder="1" applyAlignment="1">
      <alignment horizontal="center"/>
    </xf>
    <xf numFmtId="9" fontId="70" fillId="0" borderId="11" xfId="128" applyFont="1" applyFill="1" applyBorder="1" applyAlignment="1">
      <alignment horizontal="center"/>
    </xf>
    <xf numFmtId="0" fontId="1" fillId="0" borderId="0" xfId="127" applyAlignment="1">
      <alignment horizontal="center"/>
    </xf>
    <xf numFmtId="171" fontId="1" fillId="0" borderId="0" xfId="127" applyNumberFormat="1"/>
    <xf numFmtId="171" fontId="1" fillId="0" borderId="0" xfId="127" applyNumberFormat="1" applyAlignment="1">
      <alignment horizontal="center"/>
    </xf>
    <xf numFmtId="0" fontId="61" fillId="28" borderId="0" xfId="89" applyFill="1"/>
    <xf numFmtId="0" fontId="82" fillId="0" borderId="0" xfId="89" applyFont="1" applyBorder="1" applyAlignment="1">
      <alignment horizontal="center" vertical="center"/>
    </xf>
    <xf numFmtId="0" fontId="82" fillId="0" borderId="0" xfId="89" applyFont="1" applyAlignment="1">
      <alignment vertical="center"/>
    </xf>
    <xf numFmtId="0" fontId="83" fillId="0" borderId="0" xfId="89" applyFont="1" applyAlignment="1">
      <alignment horizontal="center" vertical="center"/>
    </xf>
    <xf numFmtId="0" fontId="83" fillId="0" borderId="0" xfId="89" applyFont="1" applyBorder="1" applyAlignment="1">
      <alignment horizontal="center" vertical="center"/>
    </xf>
    <xf numFmtId="167" fontId="83" fillId="0" borderId="0" xfId="89" applyNumberFormat="1" applyFont="1" applyAlignment="1">
      <alignment horizontal="center" vertical="center"/>
    </xf>
    <xf numFmtId="0" fontId="84" fillId="28" borderId="0" xfId="89" applyFont="1" applyFill="1"/>
    <xf numFmtId="0" fontId="61" fillId="0" borderId="0" xfId="89"/>
    <xf numFmtId="167" fontId="83" fillId="0" borderId="0" xfId="89" applyNumberFormat="1" applyFont="1" applyBorder="1" applyAlignment="1">
      <alignment horizontal="center" vertical="center"/>
    </xf>
    <xf numFmtId="167" fontId="83" fillId="28" borderId="0" xfId="89" applyNumberFormat="1" applyFont="1" applyFill="1" applyAlignment="1">
      <alignment horizontal="center" vertical="center"/>
    </xf>
    <xf numFmtId="0" fontId="83" fillId="0" borderId="0" xfId="89" applyFont="1" applyBorder="1" applyAlignment="1">
      <alignment horizontal="center" vertical="center" wrapText="1"/>
    </xf>
    <xf numFmtId="167" fontId="83" fillId="0" borderId="0" xfId="89" applyNumberFormat="1" applyFont="1" applyBorder="1" applyAlignment="1">
      <alignment horizontal="center" vertical="center" wrapText="1"/>
    </xf>
    <xf numFmtId="0" fontId="83" fillId="28" borderId="0" xfId="89" applyFont="1" applyFill="1" applyBorder="1" applyAlignment="1">
      <alignment horizontal="center" vertical="center" wrapText="1"/>
    </xf>
    <xf numFmtId="0" fontId="66" fillId="28" borderId="0" xfId="89" applyFont="1" applyFill="1"/>
    <xf numFmtId="0" fontId="66" fillId="32" borderId="0" xfId="89" applyFont="1" applyFill="1"/>
    <xf numFmtId="167" fontId="83" fillId="32" borderId="11" xfId="89" applyNumberFormat="1" applyFont="1" applyFill="1" applyBorder="1" applyAlignment="1">
      <alignment horizontal="center" vertical="center" wrapText="1"/>
    </xf>
    <xf numFmtId="0" fontId="82" fillId="0" borderId="11" xfId="89" applyFont="1" applyBorder="1" applyAlignment="1">
      <alignment horizontal="center" vertical="center"/>
    </xf>
    <xf numFmtId="0" fontId="83" fillId="28" borderId="11" xfId="89" applyFont="1" applyFill="1" applyBorder="1" applyAlignment="1">
      <alignment horizontal="center" vertical="center"/>
    </xf>
    <xf numFmtId="167" fontId="83" fillId="28" borderId="11" xfId="89" applyNumberFormat="1" applyFont="1" applyFill="1" applyBorder="1" applyAlignment="1">
      <alignment horizontal="center" vertical="center" wrapText="1"/>
    </xf>
    <xf numFmtId="167" fontId="83" fillId="0" borderId="11" xfId="89" applyNumberFormat="1" applyFont="1" applyBorder="1" applyAlignment="1">
      <alignment horizontal="center" vertical="center" wrapText="1"/>
    </xf>
    <xf numFmtId="0" fontId="83" fillId="0" borderId="11" xfId="89" applyFont="1" applyBorder="1" applyAlignment="1">
      <alignment horizontal="center" vertical="center"/>
    </xf>
    <xf numFmtId="0" fontId="61" fillId="28" borderId="0" xfId="89" applyFill="1" applyBorder="1"/>
    <xf numFmtId="0" fontId="82" fillId="32" borderId="11" xfId="89" applyFont="1" applyFill="1" applyBorder="1" applyAlignment="1">
      <alignment horizontal="center" vertical="center"/>
    </xf>
    <xf numFmtId="0" fontId="83" fillId="32" borderId="11" xfId="89" applyFont="1" applyFill="1" applyBorder="1" applyAlignment="1">
      <alignment horizontal="center" vertical="center"/>
    </xf>
    <xf numFmtId="0" fontId="84" fillId="28" borderId="0" xfId="89" applyFont="1" applyFill="1" applyBorder="1"/>
    <xf numFmtId="0" fontId="61" fillId="32" borderId="11" xfId="89" applyFill="1" applyBorder="1"/>
    <xf numFmtId="0" fontId="83" fillId="28" borderId="11" xfId="89" applyFont="1" applyFill="1" applyBorder="1" applyAlignment="1">
      <alignment horizontal="left" vertical="center" wrapText="1"/>
    </xf>
    <xf numFmtId="167" fontId="83" fillId="28" borderId="11" xfId="89" applyNumberFormat="1" applyFont="1" applyFill="1" applyBorder="1" applyAlignment="1">
      <alignment horizontal="center" vertical="center"/>
    </xf>
    <xf numFmtId="1" fontId="83" fillId="0" borderId="11" xfId="89" applyNumberFormat="1" applyFont="1" applyBorder="1" applyAlignment="1">
      <alignment horizontal="center" vertical="center"/>
    </xf>
    <xf numFmtId="168" fontId="83" fillId="28" borderId="11" xfId="89" applyNumberFormat="1" applyFont="1" applyFill="1" applyBorder="1" applyAlignment="1">
      <alignment horizontal="center" vertical="center"/>
    </xf>
    <xf numFmtId="1" fontId="83" fillId="28" borderId="11" xfId="89" applyNumberFormat="1" applyFont="1" applyFill="1" applyBorder="1" applyAlignment="1">
      <alignment horizontal="center" vertical="center"/>
    </xf>
    <xf numFmtId="167" fontId="83" fillId="28" borderId="11" xfId="100" applyNumberFormat="1" applyFont="1" applyFill="1" applyBorder="1" applyAlignment="1" applyProtection="1">
      <alignment horizontal="center" vertical="center"/>
    </xf>
    <xf numFmtId="167" fontId="83" fillId="0" borderId="11" xfId="100" applyNumberFormat="1" applyFont="1" applyBorder="1" applyAlignment="1" applyProtection="1">
      <alignment horizontal="center" vertical="center"/>
    </xf>
    <xf numFmtId="0" fontId="82" fillId="28" borderId="11" xfId="89" applyFont="1" applyFill="1" applyBorder="1" applyAlignment="1">
      <alignment horizontal="left" vertical="center" wrapText="1"/>
    </xf>
    <xf numFmtId="2" fontId="85" fillId="28" borderId="0" xfId="89" applyNumberFormat="1" applyFont="1" applyFill="1" applyBorder="1" applyAlignment="1">
      <alignment horizontal="center"/>
    </xf>
    <xf numFmtId="0" fontId="83" fillId="28" borderId="11" xfId="89" applyFont="1" applyFill="1" applyBorder="1" applyAlignment="1">
      <alignment horizontal="center" vertical="center" wrapText="1"/>
    </xf>
    <xf numFmtId="0" fontId="82" fillId="32" borderId="11" xfId="89" applyFont="1" applyFill="1" applyBorder="1" applyAlignment="1">
      <alignment horizontal="center" vertical="center" wrapText="1"/>
    </xf>
    <xf numFmtId="0" fontId="83" fillId="32" borderId="11" xfId="89" applyFont="1" applyFill="1" applyBorder="1" applyAlignment="1">
      <alignment horizontal="center" vertical="center" wrapText="1"/>
    </xf>
    <xf numFmtId="167" fontId="83" fillId="32" borderId="11" xfId="89" applyNumberFormat="1" applyFont="1" applyFill="1" applyBorder="1" applyAlignment="1">
      <alignment horizontal="center" vertical="center"/>
    </xf>
    <xf numFmtId="167" fontId="83" fillId="32" borderId="11" xfId="100" applyNumberFormat="1" applyFont="1" applyFill="1" applyBorder="1" applyAlignment="1" applyProtection="1">
      <alignment horizontal="center" vertical="center"/>
    </xf>
    <xf numFmtId="168" fontId="83" fillId="32" borderId="11" xfId="89" applyNumberFormat="1" applyFont="1" applyFill="1" applyBorder="1" applyAlignment="1">
      <alignment horizontal="center" vertical="center"/>
    </xf>
    <xf numFmtId="0" fontId="83" fillId="0" borderId="11" xfId="89" applyFont="1" applyBorder="1" applyAlignment="1">
      <alignment horizontal="center" vertical="center" wrapText="1"/>
    </xf>
    <xf numFmtId="0" fontId="61" fillId="28" borderId="0" xfId="89" applyFill="1" applyAlignment="1">
      <alignment vertical="center"/>
    </xf>
    <xf numFmtId="0" fontId="84" fillId="28" borderId="0" xfId="89" applyFont="1" applyFill="1" applyAlignment="1">
      <alignment vertical="center"/>
    </xf>
    <xf numFmtId="0" fontId="86" fillId="0" borderId="11" xfId="89" applyFont="1" applyBorder="1" applyAlignment="1">
      <alignment horizontal="center" vertical="center"/>
    </xf>
    <xf numFmtId="0" fontId="87" fillId="28" borderId="11" xfId="89" applyFont="1" applyFill="1" applyBorder="1" applyAlignment="1">
      <alignment horizontal="left" vertical="center" wrapText="1"/>
    </xf>
    <xf numFmtId="0" fontId="88" fillId="28" borderId="0" xfId="89" applyFont="1" applyFill="1"/>
    <xf numFmtId="167" fontId="83" fillId="28" borderId="11" xfId="89" applyNumberFormat="1" applyFont="1" applyFill="1" applyBorder="1" applyAlignment="1">
      <alignment vertical="center"/>
    </xf>
    <xf numFmtId="0" fontId="83" fillId="28" borderId="11" xfId="100" applyNumberFormat="1" applyFont="1" applyFill="1" applyBorder="1" applyAlignment="1" applyProtection="1">
      <alignment horizontal="center" vertical="center"/>
    </xf>
    <xf numFmtId="0" fontId="83" fillId="0" borderId="11" xfId="100" applyNumberFormat="1" applyFont="1" applyBorder="1" applyAlignment="1" applyProtection="1">
      <alignment horizontal="center" vertical="center"/>
    </xf>
    <xf numFmtId="0" fontId="61" fillId="32" borderId="0" xfId="89" applyFill="1"/>
    <xf numFmtId="0" fontId="83" fillId="0" borderId="11" xfId="89" applyFont="1" applyBorder="1" applyAlignment="1">
      <alignment vertical="center"/>
    </xf>
    <xf numFmtId="0" fontId="83" fillId="28" borderId="11" xfId="89" applyFont="1" applyFill="1" applyBorder="1" applyAlignment="1">
      <alignment vertical="center"/>
    </xf>
    <xf numFmtId="0" fontId="83" fillId="32" borderId="11" xfId="100" applyNumberFormat="1" applyFont="1" applyFill="1" applyBorder="1" applyAlignment="1" applyProtection="1">
      <alignment horizontal="center" vertical="center"/>
    </xf>
    <xf numFmtId="0" fontId="87" fillId="28" borderId="11" xfId="89" applyFont="1" applyFill="1" applyBorder="1" applyAlignment="1">
      <alignment horizontal="center" vertical="center"/>
    </xf>
    <xf numFmtId="0" fontId="89" fillId="28" borderId="0" xfId="89" applyFont="1" applyFill="1"/>
    <xf numFmtId="0" fontId="84" fillId="28" borderId="0" xfId="89" applyFont="1" applyFill="1" applyAlignment="1">
      <alignment wrapText="1"/>
    </xf>
    <xf numFmtId="0" fontId="83" fillId="32" borderId="11" xfId="100" applyNumberFormat="1" applyFont="1" applyFill="1" applyBorder="1" applyAlignment="1" applyProtection="1">
      <alignment horizontal="center" vertical="center" wrapText="1"/>
    </xf>
    <xf numFmtId="0" fontId="67" fillId="32" borderId="11" xfId="100" applyNumberFormat="1" applyFont="1" applyFill="1" applyBorder="1" applyAlignment="1" applyProtection="1">
      <alignment horizontal="center" vertical="center"/>
    </xf>
    <xf numFmtId="0" fontId="83" fillId="0" borderId="11" xfId="89" applyFont="1" applyBorder="1" applyAlignment="1">
      <alignment horizontal="left" vertical="center" wrapText="1"/>
    </xf>
    <xf numFmtId="167" fontId="83" fillId="0" borderId="11" xfId="89" applyNumberFormat="1" applyFont="1" applyBorder="1" applyAlignment="1">
      <alignment horizontal="center" vertical="center"/>
    </xf>
    <xf numFmtId="168" fontId="83" fillId="0" borderId="11" xfId="89" applyNumberFormat="1" applyFont="1" applyBorder="1" applyAlignment="1">
      <alignment horizontal="center" vertical="center"/>
    </xf>
    <xf numFmtId="0" fontId="61" fillId="28" borderId="0" xfId="89" applyFill="1" applyAlignment="1">
      <alignment horizontal="center" vertical="center"/>
    </xf>
    <xf numFmtId="0" fontId="84" fillId="28" borderId="0" xfId="89" applyFont="1" applyFill="1" applyAlignment="1">
      <alignment horizontal="center" vertical="center"/>
    </xf>
    <xf numFmtId="0" fontId="61" fillId="28" borderId="0" xfId="89" applyFill="1" applyBorder="1" applyAlignment="1">
      <alignment vertical="center"/>
    </xf>
    <xf numFmtId="0" fontId="84" fillId="28" borderId="0" xfId="89" applyFont="1" applyFill="1" applyBorder="1" applyAlignment="1">
      <alignment vertical="center"/>
    </xf>
    <xf numFmtId="0" fontId="61" fillId="28" borderId="11" xfId="89" applyFill="1" applyBorder="1" applyAlignment="1">
      <alignment vertical="center"/>
    </xf>
    <xf numFmtId="0" fontId="90" fillId="0" borderId="11" xfId="89" applyFont="1" applyBorder="1" applyAlignment="1">
      <alignment vertical="center"/>
    </xf>
    <xf numFmtId="0" fontId="61" fillId="28" borderId="11" xfId="89" applyFill="1" applyBorder="1"/>
    <xf numFmtId="0" fontId="61" fillId="32" borderId="0" xfId="89" applyFill="1" applyBorder="1"/>
    <xf numFmtId="1" fontId="83" fillId="29" borderId="11" xfId="89" applyNumberFormat="1" applyFont="1" applyFill="1" applyBorder="1" applyAlignment="1">
      <alignment horizontal="center" vertical="center"/>
    </xf>
    <xf numFmtId="0" fontId="82" fillId="32" borderId="11" xfId="100" applyNumberFormat="1" applyFont="1" applyFill="1" applyBorder="1" applyAlignment="1" applyProtection="1">
      <alignment horizontal="center" vertical="center"/>
    </xf>
    <xf numFmtId="0" fontId="91" fillId="32" borderId="11" xfId="100" applyNumberFormat="1" applyFont="1" applyFill="1" applyBorder="1" applyAlignment="1" applyProtection="1">
      <alignment horizontal="center" vertical="center"/>
    </xf>
    <xf numFmtId="0" fontId="91" fillId="32" borderId="11" xfId="89" applyFont="1" applyFill="1" applyBorder="1" applyAlignment="1">
      <alignment horizontal="center" vertical="center"/>
    </xf>
    <xf numFmtId="0" fontId="83" fillId="0" borderId="11" xfId="89" applyFont="1" applyBorder="1" applyAlignment="1">
      <alignment horizontal="left" vertical="center"/>
    </xf>
    <xf numFmtId="0" fontId="61" fillId="0" borderId="0" xfId="89" applyAlignment="1">
      <alignment vertical="center"/>
    </xf>
    <xf numFmtId="0" fontId="79" fillId="0" borderId="18" xfId="0" applyFont="1" applyFill="1" applyBorder="1" applyAlignment="1"/>
    <xf numFmtId="0" fontId="79" fillId="0" borderId="12" xfId="0" applyFont="1" applyBorder="1" applyAlignment="1">
      <alignment horizontal="center"/>
    </xf>
    <xf numFmtId="1" fontId="81" fillId="0" borderId="12" xfId="0" applyNumberFormat="1" applyFont="1" applyBorder="1"/>
    <xf numFmtId="1" fontId="81" fillId="31" borderId="12" xfId="0" applyNumberFormat="1" applyFont="1" applyFill="1" applyBorder="1"/>
    <xf numFmtId="1" fontId="81" fillId="31" borderId="15" xfId="0" applyNumberFormat="1" applyFont="1" applyFill="1" applyBorder="1"/>
    <xf numFmtId="0" fontId="41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40" fillId="24" borderId="10" xfId="0" applyFont="1" applyFill="1" applyBorder="1" applyAlignment="1">
      <alignment horizontal="center"/>
    </xf>
    <xf numFmtId="0" fontId="40" fillId="24" borderId="13" xfId="0" applyFont="1" applyFill="1" applyBorder="1" applyAlignment="1">
      <alignment horizontal="center"/>
    </xf>
    <xf numFmtId="0" fontId="36" fillId="0" borderId="29" xfId="0" applyFont="1" applyBorder="1" applyAlignment="1"/>
    <xf numFmtId="0" fontId="36" fillId="0" borderId="0" xfId="0" applyFont="1" applyBorder="1" applyAlignment="1"/>
    <xf numFmtId="0" fontId="40" fillId="24" borderId="21" xfId="0" applyFont="1" applyFill="1" applyBorder="1" applyAlignment="1">
      <alignment horizontal="center" vertical="center"/>
    </xf>
    <xf numFmtId="0" fontId="40" fillId="24" borderId="16" xfId="0" applyFont="1" applyFill="1" applyBorder="1" applyAlignment="1">
      <alignment horizontal="center" vertical="center"/>
    </xf>
    <xf numFmtId="0" fontId="40" fillId="24" borderId="18" xfId="0" applyFont="1" applyFill="1" applyBorder="1" applyAlignment="1">
      <alignment horizontal="center" vertical="center"/>
    </xf>
    <xf numFmtId="0" fontId="40" fillId="24" borderId="10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center" vertical="center" wrapText="1"/>
    </xf>
    <xf numFmtId="1" fontId="40" fillId="24" borderId="19" xfId="32" applyNumberFormat="1" applyFont="1" applyFill="1" applyBorder="1" applyAlignment="1">
      <alignment horizontal="center" vertical="center"/>
    </xf>
    <xf numFmtId="1" fontId="40" fillId="24" borderId="48" xfId="32" applyNumberFormat="1" applyFont="1" applyFill="1" applyBorder="1" applyAlignment="1">
      <alignment horizontal="center" vertical="center"/>
    </xf>
    <xf numFmtId="1" fontId="40" fillId="24" borderId="17" xfId="32" applyNumberFormat="1" applyFont="1" applyFill="1" applyBorder="1" applyAlignment="1">
      <alignment horizontal="center" vertical="center"/>
    </xf>
    <xf numFmtId="0" fontId="76" fillId="0" borderId="0" xfId="0" applyFont="1" applyAlignment="1"/>
    <xf numFmtId="0" fontId="76" fillId="24" borderId="21" xfId="0" applyFont="1" applyFill="1" applyBorder="1" applyAlignment="1">
      <alignment horizontal="center" vertical="center"/>
    </xf>
    <xf numFmtId="0" fontId="76" fillId="24" borderId="16" xfId="0" applyFont="1" applyFill="1" applyBorder="1" applyAlignment="1">
      <alignment horizontal="center" vertical="center"/>
    </xf>
    <xf numFmtId="0" fontId="76" fillId="24" borderId="18" xfId="0" applyFont="1" applyFill="1" applyBorder="1" applyAlignment="1">
      <alignment horizontal="center" vertical="center"/>
    </xf>
    <xf numFmtId="0" fontId="76" fillId="24" borderId="92" xfId="0" applyFont="1" applyFill="1" applyBorder="1" applyAlignment="1">
      <alignment horizontal="center" vertical="center" wrapText="1"/>
    </xf>
    <xf numFmtId="0" fontId="76" fillId="24" borderId="27" xfId="0" applyFont="1" applyFill="1" applyBorder="1" applyAlignment="1">
      <alignment horizontal="center" vertical="center" wrapText="1"/>
    </xf>
    <xf numFmtId="0" fontId="76" fillId="24" borderId="94" xfId="0" applyFont="1" applyFill="1" applyBorder="1" applyAlignment="1">
      <alignment horizontal="center" vertical="center" wrapText="1"/>
    </xf>
    <xf numFmtId="0" fontId="77" fillId="24" borderId="10" xfId="0" applyFont="1" applyFill="1" applyBorder="1" applyAlignment="1">
      <alignment horizontal="center" vertical="center" wrapText="1"/>
    </xf>
    <xf numFmtId="0" fontId="77" fillId="24" borderId="11" xfId="0" applyFont="1" applyFill="1" applyBorder="1" applyAlignment="1">
      <alignment horizontal="center" vertical="center" wrapText="1"/>
    </xf>
    <xf numFmtId="0" fontId="77" fillId="24" borderId="12" xfId="0" applyFont="1" applyFill="1" applyBorder="1" applyAlignment="1">
      <alignment horizontal="center" vertical="center" wrapText="1"/>
    </xf>
    <xf numFmtId="2" fontId="76" fillId="24" borderId="93" xfId="32" quotePrefix="1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2" fontId="76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40" fillId="24" borderId="21" xfId="53" applyFont="1" applyFill="1" applyBorder="1" applyAlignment="1">
      <alignment horizontal="center" vertical="center" wrapText="1"/>
    </xf>
    <xf numFmtId="0" fontId="40" fillId="24" borderId="16" xfId="53" applyFont="1" applyFill="1" applyBorder="1" applyAlignment="1">
      <alignment horizontal="center" vertical="center" wrapText="1"/>
    </xf>
    <xf numFmtId="0" fontId="40" fillId="24" borderId="18" xfId="53" applyFont="1" applyFill="1" applyBorder="1" applyAlignment="1">
      <alignment horizontal="center" vertical="center" wrapText="1"/>
    </xf>
    <xf numFmtId="0" fontId="40" fillId="24" borderId="10" xfId="53" applyFont="1" applyFill="1" applyBorder="1" applyAlignment="1">
      <alignment horizontal="center" vertical="center" wrapText="1"/>
    </xf>
    <xf numFmtId="0" fontId="40" fillId="24" borderId="11" xfId="53" applyFont="1" applyFill="1" applyBorder="1" applyAlignment="1">
      <alignment horizontal="center" vertical="center" wrapText="1"/>
    </xf>
    <xf numFmtId="0" fontId="40" fillId="24" borderId="12" xfId="53" applyFont="1" applyFill="1" applyBorder="1" applyAlignment="1">
      <alignment horizontal="center" vertical="center" wrapText="1"/>
    </xf>
    <xf numFmtId="1" fontId="40" fillId="24" borderId="35" xfId="54" applyNumberFormat="1" applyFont="1" applyFill="1" applyBorder="1" applyAlignment="1">
      <alignment horizontal="center" vertical="center"/>
    </xf>
    <xf numFmtId="1" fontId="40" fillId="24" borderId="60" xfId="54" applyNumberFormat="1" applyFont="1" applyFill="1" applyBorder="1" applyAlignment="1">
      <alignment horizontal="center" vertical="center"/>
    </xf>
    <xf numFmtId="1" fontId="40" fillId="24" borderId="61" xfId="54" applyNumberFormat="1" applyFont="1" applyFill="1" applyBorder="1" applyAlignment="1">
      <alignment horizontal="center" vertical="center"/>
    </xf>
    <xf numFmtId="1" fontId="40" fillId="24" borderId="64" xfId="54" applyNumberFormat="1" applyFont="1" applyFill="1" applyBorder="1" applyAlignment="1">
      <alignment horizontal="center" vertical="center"/>
    </xf>
    <xf numFmtId="1" fontId="40" fillId="24" borderId="65" xfId="54" applyNumberFormat="1" applyFont="1" applyFill="1" applyBorder="1" applyAlignment="1">
      <alignment horizontal="center" vertical="center"/>
    </xf>
    <xf numFmtId="1" fontId="40" fillId="24" borderId="66" xfId="54" applyNumberFormat="1" applyFont="1" applyFill="1" applyBorder="1" applyAlignment="1">
      <alignment horizontal="center" vertical="center"/>
    </xf>
    <xf numFmtId="0" fontId="41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70" fillId="25" borderId="16" xfId="127" applyFont="1" applyFill="1" applyBorder="1" applyAlignment="1">
      <alignment horizontal="center" vertical="center" wrapText="1"/>
    </xf>
    <xf numFmtId="0" fontId="70" fillId="25" borderId="16" xfId="127" applyFont="1" applyFill="1" applyBorder="1" applyAlignment="1">
      <alignment wrapText="1"/>
    </xf>
    <xf numFmtId="0" fontId="70" fillId="25" borderId="18" xfId="127" applyFont="1" applyFill="1" applyBorder="1" applyAlignment="1">
      <alignment wrapText="1"/>
    </xf>
    <xf numFmtId="0" fontId="69" fillId="25" borderId="24" xfId="127" applyFont="1" applyFill="1" applyBorder="1" applyAlignment="1">
      <alignment horizontal="center" vertical="center"/>
    </xf>
    <xf numFmtId="0" fontId="69" fillId="25" borderId="28" xfId="127" applyFont="1" applyFill="1" applyBorder="1" applyAlignment="1">
      <alignment horizontal="center" vertical="center"/>
    </xf>
    <xf numFmtId="0" fontId="69" fillId="25" borderId="26" xfId="127" applyFont="1" applyFill="1" applyBorder="1" applyAlignment="1">
      <alignment horizontal="center" vertical="center"/>
    </xf>
    <xf numFmtId="0" fontId="69" fillId="25" borderId="51" xfId="127" applyFont="1" applyFill="1" applyBorder="1" applyAlignment="1">
      <alignment horizontal="center" vertical="center"/>
    </xf>
    <xf numFmtId="0" fontId="69" fillId="25" borderId="33" xfId="127" applyFont="1" applyFill="1" applyBorder="1" applyAlignment="1">
      <alignment horizontal="center" vertical="center"/>
    </xf>
    <xf numFmtId="0" fontId="69" fillId="25" borderId="50" xfId="127" applyFont="1" applyFill="1" applyBorder="1" applyAlignment="1">
      <alignment horizontal="center" vertical="center"/>
    </xf>
    <xf numFmtId="0" fontId="69" fillId="25" borderId="11" xfId="127" applyFont="1" applyFill="1" applyBorder="1" applyAlignment="1">
      <alignment horizontal="center" vertical="center"/>
    </xf>
    <xf numFmtId="0" fontId="69" fillId="25" borderId="16" xfId="127" applyFont="1" applyFill="1" applyBorder="1" applyAlignment="1">
      <alignment horizontal="center" vertical="center" wrapText="1"/>
    </xf>
    <xf numFmtId="0" fontId="69" fillId="25" borderId="16" xfId="127" applyFont="1" applyFill="1" applyBorder="1" applyAlignment="1"/>
    <xf numFmtId="0" fontId="69" fillId="25" borderId="11" xfId="127" applyFont="1" applyFill="1" applyBorder="1" applyAlignment="1"/>
    <xf numFmtId="0" fontId="69" fillId="25" borderId="31" xfId="127" applyFont="1" applyFill="1" applyBorder="1" applyAlignment="1">
      <alignment horizontal="center" vertical="center"/>
    </xf>
    <xf numFmtId="0" fontId="69" fillId="25" borderId="55" xfId="127" applyFont="1" applyFill="1" applyBorder="1" applyAlignment="1">
      <alignment horizontal="center" vertical="center"/>
    </xf>
    <xf numFmtId="0" fontId="69" fillId="25" borderId="0" xfId="127" applyFont="1" applyFill="1" applyBorder="1" applyAlignment="1">
      <alignment horizontal="center" vertical="center"/>
    </xf>
    <xf numFmtId="0" fontId="69" fillId="25" borderId="56" xfId="127" applyFont="1" applyFill="1" applyBorder="1" applyAlignment="1">
      <alignment horizontal="center" vertical="center"/>
    </xf>
    <xf numFmtId="0" fontId="69" fillId="25" borderId="34" xfId="127" applyFont="1" applyFill="1" applyBorder="1" applyAlignment="1">
      <alignment horizontal="center" vertical="center"/>
    </xf>
    <xf numFmtId="0" fontId="69" fillId="25" borderId="11" xfId="127" applyFont="1" applyFill="1" applyBorder="1" applyAlignment="1">
      <alignment wrapText="1"/>
    </xf>
    <xf numFmtId="0" fontId="69" fillId="25" borderId="16" xfId="127" applyFont="1" applyFill="1" applyBorder="1" applyAlignment="1">
      <alignment wrapText="1"/>
    </xf>
    <xf numFmtId="0" fontId="70" fillId="25" borderId="28" xfId="127" applyFont="1" applyFill="1" applyBorder="1" applyAlignment="1">
      <alignment horizontal="center" vertical="center" wrapText="1"/>
    </xf>
    <xf numFmtId="0" fontId="70" fillId="25" borderId="11" xfId="127" applyFont="1" applyFill="1" applyBorder="1" applyAlignment="1"/>
    <xf numFmtId="0" fontId="70" fillId="25" borderId="11" xfId="127" applyFont="1" applyFill="1" applyBorder="1" applyAlignment="1">
      <alignment wrapText="1"/>
    </xf>
    <xf numFmtId="0" fontId="83" fillId="0" borderId="0" xfId="89" applyFont="1" applyBorder="1" applyAlignment="1">
      <alignment horizontal="center" vertical="center" wrapText="1"/>
    </xf>
    <xf numFmtId="0" fontId="67" fillId="0" borderId="0" xfId="89" applyFont="1" applyBorder="1" applyAlignment="1">
      <alignment horizontal="center" vertical="center" wrapText="1"/>
    </xf>
    <xf numFmtId="0" fontId="83" fillId="32" borderId="11" xfId="89" applyFont="1" applyFill="1" applyBorder="1" applyAlignment="1">
      <alignment horizontal="center" vertical="center" wrapText="1"/>
    </xf>
    <xf numFmtId="167" fontId="83" fillId="32" borderId="11" xfId="89" applyNumberFormat="1" applyFont="1" applyFill="1" applyBorder="1" applyAlignment="1">
      <alignment horizontal="center" vertical="center" wrapText="1"/>
    </xf>
  </cellXfs>
  <cellStyles count="12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316440</xdr:colOff>
      <xdr:row>0</xdr:row>
      <xdr:rowOff>5400</xdr:rowOff>
    </xdr:from>
    <xdr:to>
      <xdr:col>3</xdr:col>
      <xdr:colOff>462947</xdr:colOff>
      <xdr:row>6</xdr:row>
      <xdr:rowOff>33603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59390" y="5400"/>
          <a:ext cx="2833560" cy="78519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zoomScale="90" zoomScaleNormal="90" zoomScaleSheetLayoutView="100" workbookViewId="0">
      <selection activeCell="A52" sqref="A52:K5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30" t="s">
        <v>27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2"/>
    </row>
    <row r="2" spans="1:16" s="1" customFormat="1" ht="15" customHeight="1" x14ac:dyDescent="0.25">
      <c r="A2" s="435" t="s">
        <v>34</v>
      </c>
      <c r="B2" s="436"/>
      <c r="C2" s="43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243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37" t="s">
        <v>3</v>
      </c>
      <c r="B7" s="440" t="s">
        <v>0</v>
      </c>
      <c r="C7" s="440" t="s">
        <v>1</v>
      </c>
      <c r="D7" s="65"/>
      <c r="E7" s="65"/>
      <c r="F7" s="433"/>
      <c r="G7" s="433"/>
      <c r="H7" s="433"/>
      <c r="I7" s="433"/>
      <c r="J7" s="433"/>
      <c r="K7" s="434"/>
      <c r="L7" s="69"/>
      <c r="M7" s="4"/>
      <c r="N7" s="4"/>
    </row>
    <row r="8" spans="1:16" x14ac:dyDescent="0.2">
      <c r="A8" s="438"/>
      <c r="B8" s="441"/>
      <c r="C8" s="441"/>
      <c r="D8" s="66"/>
      <c r="E8" s="66">
        <v>2006</v>
      </c>
      <c r="F8" s="3">
        <v>2023</v>
      </c>
      <c r="G8" s="3">
        <v>2024</v>
      </c>
      <c r="H8" s="443">
        <v>2024</v>
      </c>
      <c r="I8" s="444"/>
      <c r="J8" s="444"/>
      <c r="K8" s="445"/>
      <c r="L8" s="68">
        <v>2015</v>
      </c>
      <c r="M8" s="5">
        <v>2016</v>
      </c>
      <c r="N8" s="5"/>
    </row>
    <row r="9" spans="1:16" ht="33.75" customHeight="1" thickBot="1" x14ac:dyDescent="0.25">
      <c r="A9" s="439"/>
      <c r="B9" s="442"/>
      <c r="C9" s="442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95</v>
      </c>
      <c r="G12" s="85">
        <v>110</v>
      </c>
      <c r="H12" s="85">
        <v>39</v>
      </c>
      <c r="I12" s="53"/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/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168</v>
      </c>
      <c r="G14" s="85">
        <f>50*4</f>
        <v>200</v>
      </c>
      <c r="H14" s="87">
        <v>47</v>
      </c>
      <c r="I14" s="86"/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30</v>
      </c>
      <c r="G15" s="85">
        <v>30</v>
      </c>
      <c r="H15" s="87">
        <v>5</v>
      </c>
      <c r="I15" s="86"/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107</v>
      </c>
      <c r="G16" s="85">
        <v>110</v>
      </c>
      <c r="H16" s="87">
        <v>23</v>
      </c>
      <c r="I16" s="86"/>
      <c r="J16" s="88"/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916</v>
      </c>
      <c r="G17" s="85">
        <v>800</v>
      </c>
      <c r="H17" s="87">
        <v>155</v>
      </c>
      <c r="I17" s="86"/>
      <c r="J17" s="88"/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84</v>
      </c>
      <c r="G18" s="85">
        <v>85</v>
      </c>
      <c r="H18" s="87">
        <v>14</v>
      </c>
      <c r="I18" s="86"/>
      <c r="J18" s="88"/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f>10*4</f>
        <v>40</v>
      </c>
      <c r="H19" s="89">
        <v>10</v>
      </c>
      <c r="I19" s="55"/>
      <c r="J19" s="56"/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5</v>
      </c>
      <c r="G20" s="85">
        <v>5</v>
      </c>
      <c r="H20" s="87">
        <v>1</v>
      </c>
      <c r="I20" s="86"/>
      <c r="J20" s="88"/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501</v>
      </c>
      <c r="G21" s="85">
        <v>600</v>
      </c>
      <c r="H21" s="87">
        <v>171</v>
      </c>
      <c r="I21" s="86"/>
      <c r="J21" s="88"/>
      <c r="K21" s="82"/>
      <c r="L21" s="72"/>
      <c r="M21" s="15"/>
      <c r="N21" s="111"/>
      <c r="O21" s="120"/>
      <c r="P21" s="120"/>
      <c r="Q21" s="134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24</v>
      </c>
      <c r="G22" s="85">
        <v>20</v>
      </c>
      <c r="H22" s="89">
        <v>2</v>
      </c>
      <c r="I22" s="55"/>
      <c r="J22" s="56"/>
      <c r="K22" s="84"/>
      <c r="L22" s="73"/>
      <c r="M22" s="21"/>
      <c r="N22" s="112"/>
      <c r="O22" s="120"/>
      <c r="P22" s="120"/>
      <c r="Q22" s="134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875</v>
      </c>
      <c r="G34" s="85">
        <v>720</v>
      </c>
      <c r="H34" s="86">
        <v>180</v>
      </c>
      <c r="I34" s="86"/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640</v>
      </c>
      <c r="G35" s="85">
        <v>424</v>
      </c>
      <c r="H35" s="86">
        <v>106</v>
      </c>
      <c r="I35" s="86"/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247</v>
      </c>
      <c r="G36" s="85">
        <v>160</v>
      </c>
      <c r="H36" s="86">
        <v>40</v>
      </c>
      <c r="I36" s="86"/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823</v>
      </c>
      <c r="G37" s="85">
        <v>680</v>
      </c>
      <c r="H37" s="86">
        <v>230</v>
      </c>
      <c r="I37" s="86"/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94</v>
      </c>
      <c r="G38" s="85">
        <v>90</v>
      </c>
      <c r="H38" s="86">
        <v>25</v>
      </c>
      <c r="I38" s="103"/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708</v>
      </c>
      <c r="G40" s="85">
        <v>765</v>
      </c>
      <c r="H40" s="86">
        <v>175</v>
      </c>
      <c r="I40" s="129"/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3159</v>
      </c>
      <c r="G41" s="85">
        <v>3475</v>
      </c>
      <c r="H41" s="86">
        <v>640</v>
      </c>
      <c r="I41" s="130"/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551</v>
      </c>
      <c r="G42" s="85">
        <v>606</v>
      </c>
      <c r="H42" s="86">
        <v>97</v>
      </c>
      <c r="I42" s="130"/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437</v>
      </c>
      <c r="G43" s="85">
        <v>481</v>
      </c>
      <c r="H43" s="86">
        <v>112</v>
      </c>
      <c r="I43" s="130"/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133" t="s">
        <v>49</v>
      </c>
      <c r="B44" s="9" t="s">
        <v>4</v>
      </c>
      <c r="C44" s="9" t="s">
        <v>21</v>
      </c>
      <c r="D44" s="9"/>
      <c r="E44" s="9"/>
      <c r="F44" s="86">
        <v>214</v>
      </c>
      <c r="G44" s="85">
        <v>231</v>
      </c>
      <c r="H44" s="86">
        <v>43</v>
      </c>
      <c r="I44" s="130"/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759</v>
      </c>
      <c r="G45" s="85">
        <v>835</v>
      </c>
      <c r="H45" s="86">
        <v>218</v>
      </c>
      <c r="I45" s="130"/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261</v>
      </c>
      <c r="G46" s="85">
        <v>287</v>
      </c>
      <c r="H46" s="86">
        <v>92</v>
      </c>
      <c r="I46" s="130"/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20</v>
      </c>
      <c r="G47" s="85">
        <v>22</v>
      </c>
      <c r="H47" s="86">
        <v>0</v>
      </c>
      <c r="I47" s="130"/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492</v>
      </c>
      <c r="G48" s="85">
        <v>541</v>
      </c>
      <c r="H48" s="131">
        <v>168</v>
      </c>
      <c r="I48" s="132"/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344</v>
      </c>
      <c r="G49" s="85">
        <v>378</v>
      </c>
      <c r="H49" s="86">
        <v>77</v>
      </c>
      <c r="I49" s="130"/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6</v>
      </c>
      <c r="G50" s="85">
        <v>6</v>
      </c>
      <c r="H50" s="86">
        <v>0</v>
      </c>
      <c r="I50" s="130"/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/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427" t="s">
        <v>36</v>
      </c>
      <c r="B52" s="428"/>
      <c r="C52" s="428"/>
      <c r="D52" s="428"/>
      <c r="E52" s="428"/>
      <c r="F52" s="428"/>
      <c r="G52" s="428"/>
      <c r="H52" s="428"/>
      <c r="I52" s="428"/>
      <c r="J52" s="428"/>
      <c r="K52" s="429"/>
    </row>
    <row r="53" spans="1:16" ht="13.5" thickBot="1" x14ac:dyDescent="0.25">
      <c r="A53" s="427"/>
      <c r="B53" s="428"/>
      <c r="C53" s="428"/>
      <c r="D53" s="428"/>
      <c r="E53" s="428"/>
      <c r="F53" s="428"/>
      <c r="G53" s="428"/>
      <c r="H53" s="428"/>
      <c r="I53" s="428"/>
      <c r="J53" s="428"/>
      <c r="K53" s="429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7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A52" sqref="A52:K52"/>
    </sheetView>
  </sheetViews>
  <sheetFormatPr baseColWidth="10" defaultColWidth="11.42578125" defaultRowHeight="12.75" x14ac:dyDescent="0.2"/>
  <cols>
    <col min="1" max="1" width="76.7109375" style="263" bestFit="1" customWidth="1"/>
    <col min="2" max="2" width="17" style="263" customWidth="1"/>
    <col min="3" max="3" width="13.5703125" style="263" customWidth="1"/>
    <col min="4" max="4" width="14.7109375" style="263" hidden="1" customWidth="1"/>
    <col min="5" max="5" width="13.5703125" style="263" customWidth="1"/>
    <col min="6" max="6" width="13.140625" style="263" customWidth="1"/>
    <col min="7" max="7" width="14" style="263" customWidth="1"/>
    <col min="8" max="8" width="14.28515625" style="263" customWidth="1"/>
    <col min="9" max="16384" width="11.42578125" style="263"/>
  </cols>
  <sheetData>
    <row r="1" spans="1:8" s="258" customFormat="1" ht="24.75" x14ac:dyDescent="0.25">
      <c r="A1" s="257" t="s">
        <v>27</v>
      </c>
      <c r="B1" s="257"/>
      <c r="C1" s="257"/>
      <c r="D1" s="257"/>
      <c r="E1" s="257"/>
      <c r="F1" s="257"/>
      <c r="G1" s="257"/>
    </row>
    <row r="2" spans="1:8" s="258" customFormat="1" ht="15" customHeight="1" x14ac:dyDescent="0.25">
      <c r="A2" s="283"/>
      <c r="B2" s="283"/>
      <c r="C2" s="259"/>
    </row>
    <row r="3" spans="1:8" s="258" customFormat="1" ht="15" customHeight="1" x14ac:dyDescent="0.25">
      <c r="A3" s="446" t="s">
        <v>235</v>
      </c>
      <c r="B3" s="446"/>
      <c r="C3" s="446"/>
    </row>
    <row r="4" spans="1:8" s="258" customFormat="1" ht="15" customHeight="1" x14ac:dyDescent="0.25">
      <c r="A4" s="260" t="s">
        <v>236</v>
      </c>
      <c r="B4" s="283"/>
      <c r="C4" s="259"/>
    </row>
    <row r="5" spans="1:8" s="258" customFormat="1" ht="15" customHeight="1" x14ac:dyDescent="0.25">
      <c r="A5" s="260" t="s">
        <v>246</v>
      </c>
      <c r="B5" s="283"/>
      <c r="C5" s="259"/>
    </row>
    <row r="6" spans="1:8" s="258" customFormat="1" ht="15" customHeight="1" x14ac:dyDescent="0.25">
      <c r="A6" s="260"/>
      <c r="B6" s="283"/>
      <c r="C6" s="259"/>
    </row>
    <row r="7" spans="1:8" s="258" customFormat="1" ht="15" customHeight="1" x14ac:dyDescent="0.25">
      <c r="A7" s="260" t="s">
        <v>134</v>
      </c>
      <c r="B7" s="283"/>
      <c r="C7" s="259"/>
    </row>
    <row r="8" spans="1:8" ht="15" customHeight="1" thickBot="1" x14ac:dyDescent="0.25">
      <c r="A8" s="260"/>
      <c r="B8" s="261"/>
      <c r="C8" s="262"/>
    </row>
    <row r="9" spans="1:8" ht="15.75" x14ac:dyDescent="0.2">
      <c r="A9" s="447" t="s">
        <v>3</v>
      </c>
      <c r="B9" s="450" t="s">
        <v>0</v>
      </c>
      <c r="C9" s="453" t="s">
        <v>1</v>
      </c>
      <c r="D9" s="456" t="s">
        <v>211</v>
      </c>
      <c r="E9" s="457"/>
      <c r="F9" s="457"/>
      <c r="G9" s="457"/>
      <c r="H9" s="458"/>
    </row>
    <row r="10" spans="1:8" ht="16.5" thickBot="1" x14ac:dyDescent="0.25">
      <c r="A10" s="448"/>
      <c r="B10" s="451"/>
      <c r="C10" s="454"/>
      <c r="D10" s="459" t="s">
        <v>247</v>
      </c>
      <c r="E10" s="460"/>
      <c r="F10" s="460"/>
      <c r="G10" s="460"/>
      <c r="H10" s="461"/>
    </row>
    <row r="11" spans="1:8" ht="26.25" thickBot="1" x14ac:dyDescent="0.25">
      <c r="A11" s="449"/>
      <c r="B11" s="452"/>
      <c r="C11" s="455"/>
      <c r="D11" s="264" t="s">
        <v>2</v>
      </c>
      <c r="E11" s="265" t="s">
        <v>23</v>
      </c>
      <c r="F11" s="265" t="s">
        <v>25</v>
      </c>
      <c r="G11" s="265" t="s">
        <v>26</v>
      </c>
      <c r="H11" s="266" t="s">
        <v>237</v>
      </c>
    </row>
    <row r="12" spans="1:8" s="272" customFormat="1" ht="24.95" customHeight="1" x14ac:dyDescent="0.2">
      <c r="A12" s="267" t="s">
        <v>238</v>
      </c>
      <c r="B12" s="268" t="s">
        <v>4</v>
      </c>
      <c r="C12" s="268" t="s">
        <v>239</v>
      </c>
      <c r="D12" s="269">
        <v>1770</v>
      </c>
      <c r="E12" s="269">
        <v>125</v>
      </c>
      <c r="F12" s="269">
        <v>0</v>
      </c>
      <c r="G12" s="270">
        <v>0</v>
      </c>
      <c r="H12" s="271">
        <v>0</v>
      </c>
    </row>
    <row r="13" spans="1:8" s="272" customFormat="1" ht="24.95" customHeight="1" x14ac:dyDescent="0.2">
      <c r="A13" s="273" t="s">
        <v>240</v>
      </c>
      <c r="B13" s="274" t="s">
        <v>4</v>
      </c>
      <c r="C13" s="274" t="s">
        <v>239</v>
      </c>
      <c r="D13" s="269">
        <v>1300</v>
      </c>
      <c r="E13" s="275">
        <v>193</v>
      </c>
      <c r="F13" s="275">
        <v>0</v>
      </c>
      <c r="G13" s="276">
        <v>0</v>
      </c>
      <c r="H13" s="277">
        <v>0</v>
      </c>
    </row>
    <row r="14" spans="1:8" s="272" customFormat="1" ht="24.95" customHeight="1" x14ac:dyDescent="0.2">
      <c r="A14" s="273" t="s">
        <v>241</v>
      </c>
      <c r="B14" s="274" t="s">
        <v>4</v>
      </c>
      <c r="C14" s="274" t="s">
        <v>239</v>
      </c>
      <c r="D14" s="269">
        <v>160</v>
      </c>
      <c r="E14" s="275">
        <v>8</v>
      </c>
      <c r="F14" s="275">
        <v>0</v>
      </c>
      <c r="G14" s="276">
        <v>0</v>
      </c>
      <c r="H14" s="277">
        <v>0</v>
      </c>
    </row>
    <row r="15" spans="1:8" ht="24.95" customHeight="1" thickBot="1" x14ac:dyDescent="0.25">
      <c r="A15" s="422" t="s">
        <v>242</v>
      </c>
      <c r="B15" s="423" t="s">
        <v>4</v>
      </c>
      <c r="C15" s="423" t="s">
        <v>239</v>
      </c>
      <c r="D15" s="424">
        <f>SUM(D12:D14)</f>
        <v>3230</v>
      </c>
      <c r="E15" s="425">
        <f>SUM(E12:E14)</f>
        <v>326</v>
      </c>
      <c r="F15" s="425">
        <f>SUM(F12:F14)</f>
        <v>0</v>
      </c>
      <c r="G15" s="425">
        <f>SUM(G12:G14)</f>
        <v>0</v>
      </c>
      <c r="H15" s="426">
        <f>SUM(H12:H14)</f>
        <v>0</v>
      </c>
    </row>
    <row r="17" spans="6:7" x14ac:dyDescent="0.2">
      <c r="G17" s="263" t="s">
        <v>211</v>
      </c>
    </row>
    <row r="18" spans="6:7" x14ac:dyDescent="0.2">
      <c r="F18" s="263" t="s">
        <v>211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workbookViewId="0">
      <selection activeCell="A52" sqref="A52:K52"/>
    </sheetView>
  </sheetViews>
  <sheetFormatPr baseColWidth="10" defaultRowHeight="14.25" x14ac:dyDescent="0.2"/>
  <cols>
    <col min="1" max="1" width="42" style="153" bestFit="1" customWidth="1"/>
    <col min="2" max="4" width="11.42578125" style="153"/>
    <col min="5" max="14" width="0" style="153" hidden="1" customWidth="1"/>
    <col min="15" max="15" width="16.140625" style="153" hidden="1" customWidth="1"/>
    <col min="16" max="17" width="16.85546875" style="153" customWidth="1"/>
    <col min="18" max="18" width="16.5703125" style="153" customWidth="1"/>
    <col min="19" max="19" width="15.28515625" style="153" bestFit="1" customWidth="1"/>
    <col min="20" max="16384" width="11.42578125" style="153"/>
  </cols>
  <sheetData>
    <row r="1" spans="1:21" ht="15.75" x14ac:dyDescent="0.2">
      <c r="A1" s="462" t="s">
        <v>27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  <c r="U1" s="462"/>
    </row>
    <row r="2" spans="1:21" ht="23.25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6"/>
    </row>
    <row r="3" spans="1:21" ht="15.75" x14ac:dyDescent="0.2">
      <c r="A3" s="157" t="s">
        <v>249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284"/>
    </row>
    <row r="4" spans="1:21" ht="15.75" x14ac:dyDescent="0.2">
      <c r="A4" s="157" t="s">
        <v>190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284"/>
    </row>
    <row r="5" spans="1:21" ht="15.75" x14ac:dyDescent="0.2">
      <c r="A5" s="157" t="s">
        <v>248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284"/>
    </row>
    <row r="6" spans="1:21" x14ac:dyDescent="0.2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6"/>
    </row>
    <row r="7" spans="1:21" ht="16.5" thickBot="1" x14ac:dyDescent="0.25">
      <c r="A7" s="159" t="s">
        <v>134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</row>
    <row r="8" spans="1:21" ht="15" customHeight="1" thickBot="1" x14ac:dyDescent="0.25">
      <c r="A8" s="463" t="s">
        <v>191</v>
      </c>
      <c r="B8" s="466" t="s">
        <v>192</v>
      </c>
      <c r="C8" s="466" t="s">
        <v>193</v>
      </c>
      <c r="D8" s="466" t="s">
        <v>194</v>
      </c>
      <c r="E8" s="160" t="s">
        <v>195</v>
      </c>
      <c r="F8" s="160"/>
      <c r="G8" s="160"/>
      <c r="H8" s="160"/>
      <c r="I8" s="160"/>
      <c r="J8" s="469"/>
      <c r="K8" s="469"/>
      <c r="L8" s="469"/>
      <c r="M8" s="470"/>
      <c r="N8" s="470"/>
      <c r="O8" s="470"/>
      <c r="P8" s="470"/>
      <c r="Q8" s="470"/>
      <c r="R8" s="470"/>
      <c r="S8" s="470"/>
      <c r="T8" s="470"/>
      <c r="U8" s="471"/>
    </row>
    <row r="9" spans="1:21" ht="15.75" thickTop="1" thickBot="1" x14ac:dyDescent="0.25">
      <c r="A9" s="464"/>
      <c r="B9" s="467"/>
      <c r="C9" s="467"/>
      <c r="D9" s="467"/>
      <c r="E9" s="161">
        <v>2002</v>
      </c>
      <c r="F9" s="161">
        <v>2003</v>
      </c>
      <c r="G9" s="161">
        <v>2004</v>
      </c>
      <c r="H9" s="161">
        <v>2005</v>
      </c>
      <c r="I9" s="162">
        <v>2006</v>
      </c>
      <c r="J9" s="163">
        <v>2016</v>
      </c>
      <c r="K9" s="163">
        <v>2017</v>
      </c>
      <c r="L9" s="164">
        <v>2018</v>
      </c>
      <c r="M9" s="164">
        <v>2019</v>
      </c>
      <c r="N9" s="164">
        <v>2020</v>
      </c>
      <c r="O9" s="164">
        <v>2021</v>
      </c>
      <c r="P9" s="164">
        <v>2022</v>
      </c>
      <c r="Q9" s="164">
        <v>2023</v>
      </c>
      <c r="R9" s="472">
        <v>2024</v>
      </c>
      <c r="S9" s="473"/>
      <c r="T9" s="473"/>
      <c r="U9" s="474"/>
    </row>
    <row r="10" spans="1:21" ht="36.75" thickBot="1" x14ac:dyDescent="0.25">
      <c r="A10" s="465"/>
      <c r="B10" s="468"/>
      <c r="C10" s="468"/>
      <c r="D10" s="468"/>
      <c r="E10" s="285" t="s">
        <v>196</v>
      </c>
      <c r="F10" s="285" t="s">
        <v>196</v>
      </c>
      <c r="G10" s="285" t="s">
        <v>196</v>
      </c>
      <c r="H10" s="285" t="s">
        <v>197</v>
      </c>
      <c r="I10" s="165" t="s">
        <v>22</v>
      </c>
      <c r="J10" s="166" t="s">
        <v>22</v>
      </c>
      <c r="K10" s="166" t="s">
        <v>22</v>
      </c>
      <c r="L10" s="167" t="s">
        <v>22</v>
      </c>
      <c r="M10" s="167" t="s">
        <v>22</v>
      </c>
      <c r="N10" s="167" t="s">
        <v>22</v>
      </c>
      <c r="O10" s="167" t="s">
        <v>22</v>
      </c>
      <c r="P10" s="167" t="s">
        <v>22</v>
      </c>
      <c r="Q10" s="167" t="s">
        <v>22</v>
      </c>
      <c r="R10" s="168" t="s">
        <v>23</v>
      </c>
      <c r="S10" s="166" t="s">
        <v>25</v>
      </c>
      <c r="T10" s="166" t="s">
        <v>26</v>
      </c>
      <c r="U10" s="169" t="s">
        <v>28</v>
      </c>
    </row>
    <row r="11" spans="1:21" x14ac:dyDescent="0.2">
      <c r="A11" s="170" t="s">
        <v>198</v>
      </c>
      <c r="B11" s="171" t="s">
        <v>4</v>
      </c>
      <c r="C11" s="171" t="s">
        <v>199</v>
      </c>
      <c r="D11" s="171" t="s">
        <v>200</v>
      </c>
      <c r="E11" s="172" t="s">
        <v>201</v>
      </c>
      <c r="F11" s="172" t="s">
        <v>201</v>
      </c>
      <c r="G11" s="172" t="s">
        <v>201</v>
      </c>
      <c r="H11" s="173">
        <v>150</v>
      </c>
      <c r="I11" s="174">
        <v>100</v>
      </c>
      <c r="J11" s="175">
        <v>75</v>
      </c>
      <c r="K11" s="175">
        <v>75</v>
      </c>
      <c r="L11" s="176">
        <v>69</v>
      </c>
      <c r="M11" s="176">
        <v>65</v>
      </c>
      <c r="N11" s="177">
        <v>56</v>
      </c>
      <c r="O11" s="177">
        <v>56</v>
      </c>
      <c r="P11" s="177">
        <v>56</v>
      </c>
      <c r="Q11" s="177">
        <v>56</v>
      </c>
      <c r="R11" s="178">
        <v>56</v>
      </c>
      <c r="S11" s="179"/>
      <c r="T11" s="180"/>
      <c r="U11" s="181"/>
    </row>
    <row r="12" spans="1:21" x14ac:dyDescent="0.2">
      <c r="A12" s="170" t="s">
        <v>202</v>
      </c>
      <c r="B12" s="171" t="s">
        <v>4</v>
      </c>
      <c r="C12" s="171" t="s">
        <v>199</v>
      </c>
      <c r="D12" s="171" t="s">
        <v>200</v>
      </c>
      <c r="E12" s="172" t="s">
        <v>201</v>
      </c>
      <c r="F12" s="172" t="s">
        <v>201</v>
      </c>
      <c r="G12" s="172" t="s">
        <v>201</v>
      </c>
      <c r="H12" s="171">
        <v>130</v>
      </c>
      <c r="I12" s="182">
        <v>122</v>
      </c>
      <c r="J12" s="183">
        <v>405</v>
      </c>
      <c r="K12" s="183">
        <v>405</v>
      </c>
      <c r="L12" s="184">
        <v>405</v>
      </c>
      <c r="M12" s="184">
        <v>405</v>
      </c>
      <c r="N12" s="184">
        <v>417</v>
      </c>
      <c r="O12" s="184">
        <v>417</v>
      </c>
      <c r="P12" s="184">
        <v>417</v>
      </c>
      <c r="Q12" s="184">
        <v>417</v>
      </c>
      <c r="R12" s="185">
        <v>417</v>
      </c>
      <c r="S12" s="186"/>
      <c r="T12" s="187"/>
      <c r="U12" s="188"/>
    </row>
    <row r="13" spans="1:21" x14ac:dyDescent="0.2">
      <c r="A13" s="170" t="s">
        <v>203</v>
      </c>
      <c r="B13" s="171" t="s">
        <v>4</v>
      </c>
      <c r="C13" s="171" t="s">
        <v>204</v>
      </c>
      <c r="D13" s="171" t="s">
        <v>200</v>
      </c>
      <c r="E13" s="172" t="s">
        <v>201</v>
      </c>
      <c r="F13" s="172" t="s">
        <v>201</v>
      </c>
      <c r="G13" s="172" t="s">
        <v>201</v>
      </c>
      <c r="H13" s="172" t="s">
        <v>201</v>
      </c>
      <c r="I13" s="189" t="s">
        <v>205</v>
      </c>
      <c r="J13" s="190">
        <v>0</v>
      </c>
      <c r="K13" s="190">
        <v>0</v>
      </c>
      <c r="L13" s="191">
        <v>0</v>
      </c>
      <c r="M13" s="191">
        <v>0</v>
      </c>
      <c r="N13" s="191">
        <v>0</v>
      </c>
      <c r="O13" s="191">
        <v>0</v>
      </c>
      <c r="P13" s="191">
        <v>0</v>
      </c>
      <c r="Q13" s="191">
        <v>0</v>
      </c>
      <c r="R13" s="192">
        <v>0</v>
      </c>
      <c r="S13" s="193"/>
      <c r="T13" s="194"/>
      <c r="U13" s="195"/>
    </row>
    <row r="14" spans="1:21" x14ac:dyDescent="0.2">
      <c r="A14" s="170" t="s">
        <v>206</v>
      </c>
      <c r="B14" s="171" t="s">
        <v>4</v>
      </c>
      <c r="C14" s="171" t="s">
        <v>204</v>
      </c>
      <c r="D14" s="171" t="s">
        <v>200</v>
      </c>
      <c r="E14" s="172" t="s">
        <v>201</v>
      </c>
      <c r="F14" s="172" t="s">
        <v>201</v>
      </c>
      <c r="G14" s="172" t="s">
        <v>201</v>
      </c>
      <c r="H14" s="172" t="s">
        <v>201</v>
      </c>
      <c r="I14" s="189" t="s">
        <v>205</v>
      </c>
      <c r="J14" s="190">
        <v>0</v>
      </c>
      <c r="K14" s="190">
        <v>0</v>
      </c>
      <c r="L14" s="191">
        <v>0</v>
      </c>
      <c r="M14" s="191">
        <v>0</v>
      </c>
      <c r="N14" s="191">
        <v>0</v>
      </c>
      <c r="O14" s="191">
        <v>0</v>
      </c>
      <c r="P14" s="191">
        <v>0</v>
      </c>
      <c r="Q14" s="191">
        <v>0</v>
      </c>
      <c r="R14" s="196">
        <v>0</v>
      </c>
      <c r="S14" s="193"/>
      <c r="T14" s="197"/>
      <c r="U14" s="198"/>
    </row>
    <row r="15" spans="1:21" x14ac:dyDescent="0.2">
      <c r="A15" s="170" t="s">
        <v>206</v>
      </c>
      <c r="B15" s="171" t="s">
        <v>151</v>
      </c>
      <c r="C15" s="171" t="s">
        <v>204</v>
      </c>
      <c r="D15" s="171" t="s">
        <v>200</v>
      </c>
      <c r="E15" s="172" t="s">
        <v>201</v>
      </c>
      <c r="F15" s="172" t="s">
        <v>201</v>
      </c>
      <c r="G15" s="172" t="s">
        <v>201</v>
      </c>
      <c r="H15" s="172" t="s">
        <v>201</v>
      </c>
      <c r="I15" s="189" t="s">
        <v>205</v>
      </c>
      <c r="J15" s="190">
        <v>0</v>
      </c>
      <c r="K15" s="190">
        <v>0</v>
      </c>
      <c r="L15" s="191">
        <v>0</v>
      </c>
      <c r="M15" s="191">
        <v>0</v>
      </c>
      <c r="N15" s="191">
        <v>0</v>
      </c>
      <c r="O15" s="191">
        <v>0</v>
      </c>
      <c r="P15" s="287">
        <v>0</v>
      </c>
      <c r="Q15" s="287">
        <v>0</v>
      </c>
      <c r="R15" s="199">
        <v>0</v>
      </c>
      <c r="S15" s="193"/>
      <c r="T15" s="200"/>
      <c r="U15" s="195"/>
    </row>
    <row r="16" spans="1:21" x14ac:dyDescent="0.2">
      <c r="A16" s="170" t="s">
        <v>207</v>
      </c>
      <c r="B16" s="171" t="s">
        <v>151</v>
      </c>
      <c r="C16" s="171" t="s">
        <v>208</v>
      </c>
      <c r="D16" s="171" t="s">
        <v>200</v>
      </c>
      <c r="E16" s="201">
        <v>6026929</v>
      </c>
      <c r="F16" s="201">
        <v>4858726</v>
      </c>
      <c r="G16" s="201">
        <v>4801465</v>
      </c>
      <c r="H16" s="202">
        <v>5760000</v>
      </c>
      <c r="I16" s="203">
        <v>9200000</v>
      </c>
      <c r="J16" s="204">
        <v>3369154.7</v>
      </c>
      <c r="K16" s="205">
        <v>4261945.1900000004</v>
      </c>
      <c r="L16" s="206">
        <v>1374927.11</v>
      </c>
      <c r="M16" s="206">
        <v>5065811.18</v>
      </c>
      <c r="N16" s="206">
        <v>3183798.46</v>
      </c>
      <c r="O16" s="206">
        <v>25661980.829999998</v>
      </c>
      <c r="P16" s="288">
        <v>97277614.319999993</v>
      </c>
      <c r="Q16" s="288">
        <v>27218874.07</v>
      </c>
      <c r="R16" s="289">
        <v>339968.97</v>
      </c>
      <c r="S16" s="207"/>
      <c r="T16" s="208"/>
      <c r="U16" s="209"/>
    </row>
    <row r="17" spans="1:21" x14ac:dyDescent="0.2">
      <c r="A17" s="170" t="s">
        <v>209</v>
      </c>
      <c r="B17" s="171" t="s">
        <v>151</v>
      </c>
      <c r="C17" s="171" t="s">
        <v>199</v>
      </c>
      <c r="D17" s="171" t="s">
        <v>200</v>
      </c>
      <c r="E17" s="210">
        <v>14280</v>
      </c>
      <c r="F17" s="210">
        <v>14280</v>
      </c>
      <c r="G17" s="210">
        <v>14280</v>
      </c>
      <c r="H17" s="211">
        <v>14280</v>
      </c>
      <c r="I17" s="212">
        <v>14280</v>
      </c>
      <c r="J17" s="213">
        <v>0</v>
      </c>
      <c r="K17" s="213">
        <v>0</v>
      </c>
      <c r="L17" s="214">
        <v>0</v>
      </c>
      <c r="M17" s="214">
        <v>0</v>
      </c>
      <c r="N17" s="214">
        <v>0</v>
      </c>
      <c r="O17" s="214">
        <v>0</v>
      </c>
      <c r="P17" s="290">
        <v>0</v>
      </c>
      <c r="Q17" s="290">
        <v>0</v>
      </c>
      <c r="R17" s="215">
        <v>0</v>
      </c>
      <c r="S17" s="216"/>
      <c r="T17" s="217"/>
      <c r="U17" s="216"/>
    </row>
    <row r="18" spans="1:21" x14ac:dyDescent="0.2">
      <c r="A18" s="170" t="s">
        <v>210</v>
      </c>
      <c r="B18" s="171" t="s">
        <v>151</v>
      </c>
      <c r="C18" s="171" t="s">
        <v>204</v>
      </c>
      <c r="D18" s="171" t="s">
        <v>200</v>
      </c>
      <c r="E18" s="210">
        <v>20492</v>
      </c>
      <c r="F18" s="210">
        <v>971505</v>
      </c>
      <c r="G18" s="210">
        <v>3837</v>
      </c>
      <c r="H18" s="172" t="s">
        <v>201</v>
      </c>
      <c r="I18" s="218"/>
      <c r="J18" s="219">
        <v>137704</v>
      </c>
      <c r="K18" s="213">
        <v>1026762</v>
      </c>
      <c r="L18" s="214">
        <v>12573148</v>
      </c>
      <c r="M18" s="213">
        <v>27404862.989999998</v>
      </c>
      <c r="N18" s="213">
        <v>28451346.449999999</v>
      </c>
      <c r="O18" s="214">
        <v>12671497.84</v>
      </c>
      <c r="P18" s="214">
        <v>6741341.4800000004</v>
      </c>
      <c r="Q18" s="214">
        <v>39212026.640000001</v>
      </c>
      <c r="R18" s="220">
        <v>0</v>
      </c>
      <c r="S18" s="207"/>
      <c r="T18" s="208"/>
      <c r="U18" s="209"/>
    </row>
    <row r="19" spans="1:21" ht="15" thickBot="1" x14ac:dyDescent="0.25">
      <c r="A19" s="170"/>
      <c r="B19" s="171"/>
      <c r="C19" s="171"/>
      <c r="D19" s="171"/>
      <c r="E19" s="171"/>
      <c r="F19" s="171"/>
      <c r="G19" s="171"/>
      <c r="H19" s="171"/>
      <c r="I19" s="182"/>
      <c r="J19" s="221"/>
      <c r="K19" s="221"/>
      <c r="L19" s="222"/>
      <c r="M19" s="223"/>
      <c r="N19" s="223"/>
      <c r="O19" s="223"/>
      <c r="P19" s="223"/>
      <c r="Q19" s="223"/>
      <c r="R19" s="224"/>
      <c r="S19" s="225"/>
      <c r="T19" s="226"/>
      <c r="U19" s="227" t="s">
        <v>211</v>
      </c>
    </row>
    <row r="20" spans="1:21" ht="15" thickBot="1" x14ac:dyDescent="0.25">
      <c r="A20" s="228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</row>
    <row r="21" spans="1:21" ht="15.75" thickTop="1" thickBot="1" x14ac:dyDescent="0.25">
      <c r="A21" s="230" t="s">
        <v>212</v>
      </c>
      <c r="B21" s="231"/>
      <c r="C21" s="231"/>
      <c r="D21" s="231"/>
      <c r="E21" s="231"/>
      <c r="F21" s="231"/>
      <c r="G21" s="231"/>
      <c r="H21" s="231"/>
      <c r="I21" s="232"/>
      <c r="J21" s="233"/>
      <c r="K21" s="233"/>
      <c r="L21" s="234"/>
      <c r="M21" s="234"/>
      <c r="N21" s="235"/>
      <c r="O21" s="235"/>
      <c r="P21" s="235"/>
      <c r="Q21" s="235"/>
      <c r="R21" s="291"/>
      <c r="S21" s="292"/>
      <c r="T21" s="292"/>
      <c r="U21" s="293"/>
    </row>
    <row r="22" spans="1:21" x14ac:dyDescent="0.2">
      <c r="A22" s="236" t="s">
        <v>213</v>
      </c>
      <c r="B22" s="171" t="s">
        <v>4</v>
      </c>
      <c r="C22" s="171" t="s">
        <v>214</v>
      </c>
      <c r="D22" s="171" t="s">
        <v>215</v>
      </c>
      <c r="E22" s="171">
        <v>33</v>
      </c>
      <c r="F22" s="171">
        <v>33</v>
      </c>
      <c r="G22" s="171">
        <v>48</v>
      </c>
      <c r="H22" s="171">
        <v>48</v>
      </c>
      <c r="I22" s="182">
        <v>47</v>
      </c>
      <c r="J22" s="183">
        <v>34</v>
      </c>
      <c r="K22" s="237">
        <f>+K23+K27+K28+K30+K34</f>
        <v>33</v>
      </c>
      <c r="L22" s="238">
        <v>28</v>
      </c>
      <c r="M22" s="238">
        <v>24</v>
      </c>
      <c r="N22" s="239">
        <v>22</v>
      </c>
      <c r="O22" s="240">
        <v>2</v>
      </c>
      <c r="P22" s="294">
        <v>20</v>
      </c>
      <c r="Q22" s="295">
        <v>20</v>
      </c>
      <c r="R22" s="296">
        <v>20</v>
      </c>
      <c r="S22" s="297"/>
      <c r="T22" s="297"/>
      <c r="U22" s="298"/>
    </row>
    <row r="23" spans="1:21" x14ac:dyDescent="0.2">
      <c r="A23" s="236" t="s">
        <v>216</v>
      </c>
      <c r="B23" s="171" t="s">
        <v>4</v>
      </c>
      <c r="C23" s="171" t="s">
        <v>214</v>
      </c>
      <c r="D23" s="171" t="s">
        <v>215</v>
      </c>
      <c r="E23" s="171">
        <v>16</v>
      </c>
      <c r="F23" s="171">
        <v>16</v>
      </c>
      <c r="G23" s="171">
        <v>22</v>
      </c>
      <c r="H23" s="171">
        <v>22</v>
      </c>
      <c r="I23" s="182">
        <v>19</v>
      </c>
      <c r="J23" s="183">
        <v>17</v>
      </c>
      <c r="K23" s="241">
        <f>SUM(K24:K26)</f>
        <v>16</v>
      </c>
      <c r="L23" s="242">
        <v>17</v>
      </c>
      <c r="M23" s="242">
        <v>17</v>
      </c>
      <c r="N23" s="243">
        <v>17</v>
      </c>
      <c r="O23" s="240">
        <v>17</v>
      </c>
      <c r="P23" s="299">
        <v>14</v>
      </c>
      <c r="Q23" s="300">
        <v>14</v>
      </c>
      <c r="R23" s="296">
        <v>14</v>
      </c>
      <c r="S23" s="297"/>
      <c r="T23" s="297"/>
      <c r="U23" s="298"/>
    </row>
    <row r="24" spans="1:21" x14ac:dyDescent="0.2">
      <c r="A24" s="170" t="s">
        <v>217</v>
      </c>
      <c r="B24" s="171" t="s">
        <v>4</v>
      </c>
      <c r="C24" s="171" t="s">
        <v>214</v>
      </c>
      <c r="D24" s="171" t="s">
        <v>215</v>
      </c>
      <c r="E24" s="171">
        <v>1</v>
      </c>
      <c r="F24" s="171">
        <v>1</v>
      </c>
      <c r="G24" s="171">
        <v>1</v>
      </c>
      <c r="H24" s="171">
        <v>1</v>
      </c>
      <c r="I24" s="182">
        <v>1</v>
      </c>
      <c r="J24" s="183">
        <v>2</v>
      </c>
      <c r="K24" s="241">
        <v>2</v>
      </c>
      <c r="L24" s="244">
        <v>2</v>
      </c>
      <c r="M24" s="244">
        <v>3</v>
      </c>
      <c r="N24" s="243">
        <v>3</v>
      </c>
      <c r="O24" s="240">
        <v>3</v>
      </c>
      <c r="P24" s="299">
        <v>3</v>
      </c>
      <c r="Q24" s="300">
        <v>3</v>
      </c>
      <c r="R24" s="296">
        <v>3</v>
      </c>
      <c r="S24" s="297"/>
      <c r="T24" s="297"/>
      <c r="U24" s="298"/>
    </row>
    <row r="25" spans="1:21" x14ac:dyDescent="0.2">
      <c r="A25" s="170" t="s">
        <v>218</v>
      </c>
      <c r="B25" s="171" t="s">
        <v>4</v>
      </c>
      <c r="C25" s="171" t="s">
        <v>214</v>
      </c>
      <c r="D25" s="171" t="s">
        <v>215</v>
      </c>
      <c r="E25" s="171">
        <v>5</v>
      </c>
      <c r="F25" s="171">
        <v>5</v>
      </c>
      <c r="G25" s="171">
        <v>6</v>
      </c>
      <c r="H25" s="171">
        <v>6</v>
      </c>
      <c r="I25" s="182">
        <v>5</v>
      </c>
      <c r="J25" s="183">
        <v>2</v>
      </c>
      <c r="K25" s="241">
        <v>2</v>
      </c>
      <c r="L25" s="244">
        <v>2</v>
      </c>
      <c r="M25" s="244">
        <v>1</v>
      </c>
      <c r="N25" s="243">
        <v>1</v>
      </c>
      <c r="O25" s="240">
        <v>1</v>
      </c>
      <c r="P25" s="299">
        <v>1</v>
      </c>
      <c r="Q25" s="300">
        <v>1</v>
      </c>
      <c r="R25" s="296">
        <v>1</v>
      </c>
      <c r="S25" s="297"/>
      <c r="T25" s="297"/>
      <c r="U25" s="298"/>
    </row>
    <row r="26" spans="1:21" x14ac:dyDescent="0.2">
      <c r="A26" s="170" t="s">
        <v>219</v>
      </c>
      <c r="B26" s="171" t="s">
        <v>4</v>
      </c>
      <c r="C26" s="171" t="s">
        <v>214</v>
      </c>
      <c r="D26" s="171" t="s">
        <v>215</v>
      </c>
      <c r="E26" s="171">
        <v>10</v>
      </c>
      <c r="F26" s="171">
        <v>10</v>
      </c>
      <c r="G26" s="171">
        <v>15</v>
      </c>
      <c r="H26" s="171">
        <v>15</v>
      </c>
      <c r="I26" s="182">
        <v>13</v>
      </c>
      <c r="J26" s="183">
        <v>13</v>
      </c>
      <c r="K26" s="241">
        <v>12</v>
      </c>
      <c r="L26" s="242">
        <v>13</v>
      </c>
      <c r="M26" s="242">
        <v>13</v>
      </c>
      <c r="N26" s="243">
        <v>13</v>
      </c>
      <c r="O26" s="240">
        <v>13</v>
      </c>
      <c r="P26" s="299">
        <v>10</v>
      </c>
      <c r="Q26" s="300">
        <v>10</v>
      </c>
      <c r="R26" s="296">
        <v>10</v>
      </c>
      <c r="S26" s="297"/>
      <c r="T26" s="297"/>
      <c r="U26" s="298"/>
    </row>
    <row r="27" spans="1:21" x14ac:dyDescent="0.2">
      <c r="A27" s="236" t="s">
        <v>220</v>
      </c>
      <c r="B27" s="171" t="s">
        <v>4</v>
      </c>
      <c r="C27" s="171" t="s">
        <v>214</v>
      </c>
      <c r="D27" s="171" t="s">
        <v>215</v>
      </c>
      <c r="E27" s="171">
        <v>15</v>
      </c>
      <c r="F27" s="171">
        <v>15</v>
      </c>
      <c r="G27" s="171">
        <v>24</v>
      </c>
      <c r="H27" s="171">
        <v>24</v>
      </c>
      <c r="I27" s="182">
        <v>26</v>
      </c>
      <c r="J27" s="183">
        <v>15</v>
      </c>
      <c r="K27" s="241">
        <v>14</v>
      </c>
      <c r="L27" s="242">
        <v>9</v>
      </c>
      <c r="M27" s="242">
        <v>7</v>
      </c>
      <c r="N27" s="243">
        <v>5</v>
      </c>
      <c r="O27" s="240">
        <v>5</v>
      </c>
      <c r="P27" s="299">
        <v>6</v>
      </c>
      <c r="Q27" s="300">
        <v>6</v>
      </c>
      <c r="R27" s="296">
        <v>6</v>
      </c>
      <c r="S27" s="297"/>
      <c r="T27" s="297"/>
      <c r="U27" s="298"/>
    </row>
    <row r="28" spans="1:21" x14ac:dyDescent="0.2">
      <c r="A28" s="170" t="s">
        <v>221</v>
      </c>
      <c r="B28" s="171" t="s">
        <v>4</v>
      </c>
      <c r="C28" s="171" t="s">
        <v>214</v>
      </c>
      <c r="D28" s="171" t="s">
        <v>215</v>
      </c>
      <c r="E28" s="171">
        <v>2</v>
      </c>
      <c r="F28" s="171">
        <v>2</v>
      </c>
      <c r="G28" s="171">
        <v>2</v>
      </c>
      <c r="H28" s="171">
        <v>2</v>
      </c>
      <c r="I28" s="182">
        <v>2</v>
      </c>
      <c r="J28" s="183">
        <v>1</v>
      </c>
      <c r="K28" s="241">
        <v>1</v>
      </c>
      <c r="L28" s="242">
        <v>0</v>
      </c>
      <c r="M28" s="242">
        <v>0</v>
      </c>
      <c r="N28" s="243">
        <v>0</v>
      </c>
      <c r="O28" s="240">
        <v>0</v>
      </c>
      <c r="P28" s="299">
        <v>0</v>
      </c>
      <c r="Q28" s="300">
        <v>0</v>
      </c>
      <c r="R28" s="296">
        <v>0</v>
      </c>
      <c r="S28" s="297"/>
      <c r="T28" s="297"/>
      <c r="U28" s="298"/>
    </row>
    <row r="29" spans="1:21" x14ac:dyDescent="0.2">
      <c r="A29" s="170" t="s">
        <v>222</v>
      </c>
      <c r="B29" s="171" t="s">
        <v>4</v>
      </c>
      <c r="C29" s="171" t="s">
        <v>214</v>
      </c>
      <c r="D29" s="171" t="s">
        <v>215</v>
      </c>
      <c r="E29" s="171">
        <v>35</v>
      </c>
      <c r="F29" s="171">
        <v>33</v>
      </c>
      <c r="G29" s="171">
        <v>48</v>
      </c>
      <c r="H29" s="171">
        <v>48</v>
      </c>
      <c r="I29" s="182">
        <v>47</v>
      </c>
      <c r="J29" s="183">
        <v>34</v>
      </c>
      <c r="K29" s="241">
        <f>SUM(K24:K28)</f>
        <v>31</v>
      </c>
      <c r="L29" s="242">
        <v>28</v>
      </c>
      <c r="M29" s="242">
        <v>24</v>
      </c>
      <c r="N29" s="243">
        <v>22</v>
      </c>
      <c r="O29" s="240">
        <v>22</v>
      </c>
      <c r="P29" s="299">
        <v>20</v>
      </c>
      <c r="Q29" s="300">
        <v>20</v>
      </c>
      <c r="R29" s="296">
        <v>20</v>
      </c>
      <c r="S29" s="297"/>
      <c r="T29" s="297"/>
      <c r="U29" s="298"/>
    </row>
    <row r="30" spans="1:21" x14ac:dyDescent="0.2">
      <c r="A30" s="170" t="s">
        <v>223</v>
      </c>
      <c r="B30" s="171" t="s">
        <v>4</v>
      </c>
      <c r="C30" s="171" t="s">
        <v>214</v>
      </c>
      <c r="D30" s="171" t="s">
        <v>215</v>
      </c>
      <c r="E30" s="171">
        <v>1</v>
      </c>
      <c r="F30" s="171">
        <v>1</v>
      </c>
      <c r="G30" s="171">
        <v>1</v>
      </c>
      <c r="H30" s="171">
        <v>1</v>
      </c>
      <c r="I30" s="182">
        <v>1</v>
      </c>
      <c r="J30" s="183">
        <v>1</v>
      </c>
      <c r="K30" s="241">
        <v>1</v>
      </c>
      <c r="L30" s="242">
        <v>1</v>
      </c>
      <c r="M30" s="242">
        <v>1</v>
      </c>
      <c r="N30" s="243">
        <v>1</v>
      </c>
      <c r="O30" s="240">
        <v>1</v>
      </c>
      <c r="P30" s="299">
        <v>1</v>
      </c>
      <c r="Q30" s="300">
        <v>1</v>
      </c>
      <c r="R30" s="296">
        <v>1</v>
      </c>
      <c r="S30" s="297"/>
      <c r="T30" s="297"/>
      <c r="U30" s="298"/>
    </row>
    <row r="31" spans="1:21" x14ac:dyDescent="0.2">
      <c r="A31" s="170" t="s">
        <v>224</v>
      </c>
      <c r="B31" s="171" t="s">
        <v>4</v>
      </c>
      <c r="C31" s="171" t="s">
        <v>214</v>
      </c>
      <c r="D31" s="171" t="s">
        <v>215</v>
      </c>
      <c r="E31" s="171">
        <v>6</v>
      </c>
      <c r="F31" s="171">
        <v>6</v>
      </c>
      <c r="G31" s="171">
        <v>28</v>
      </c>
      <c r="H31" s="171">
        <v>30</v>
      </c>
      <c r="I31" s="182">
        <v>30</v>
      </c>
      <c r="J31" s="183">
        <v>24</v>
      </c>
      <c r="K31" s="245">
        <v>23</v>
      </c>
      <c r="L31" s="246">
        <v>24</v>
      </c>
      <c r="M31" s="246">
        <v>20</v>
      </c>
      <c r="N31" s="243">
        <v>18</v>
      </c>
      <c r="O31" s="240">
        <v>18</v>
      </c>
      <c r="P31" s="299">
        <v>15</v>
      </c>
      <c r="Q31" s="300">
        <v>15</v>
      </c>
      <c r="R31" s="296">
        <v>15</v>
      </c>
      <c r="S31" s="297"/>
      <c r="T31" s="297"/>
      <c r="U31" s="298"/>
    </row>
    <row r="32" spans="1:21" x14ac:dyDescent="0.2">
      <c r="A32" s="170" t="s">
        <v>225</v>
      </c>
      <c r="B32" s="171" t="s">
        <v>4</v>
      </c>
      <c r="C32" s="171" t="s">
        <v>214</v>
      </c>
      <c r="D32" s="171" t="s">
        <v>215</v>
      </c>
      <c r="E32" s="171">
        <v>22</v>
      </c>
      <c r="F32" s="171">
        <v>22</v>
      </c>
      <c r="G32" s="171">
        <v>2</v>
      </c>
      <c r="H32" s="171">
        <v>2</v>
      </c>
      <c r="I32" s="182">
        <v>3</v>
      </c>
      <c r="J32" s="183">
        <v>2</v>
      </c>
      <c r="K32" s="241">
        <v>2</v>
      </c>
      <c r="L32" s="242">
        <v>0</v>
      </c>
      <c r="M32" s="242">
        <v>0</v>
      </c>
      <c r="N32" s="243">
        <v>0</v>
      </c>
      <c r="O32" s="240">
        <v>0</v>
      </c>
      <c r="P32" s="299">
        <v>0</v>
      </c>
      <c r="Q32" s="300">
        <v>0</v>
      </c>
      <c r="R32" s="296">
        <v>0</v>
      </c>
      <c r="S32" s="297"/>
      <c r="T32" s="297"/>
      <c r="U32" s="298"/>
    </row>
    <row r="33" spans="1:21" x14ac:dyDescent="0.2">
      <c r="A33" s="170" t="s">
        <v>226</v>
      </c>
      <c r="B33" s="171" t="s">
        <v>4</v>
      </c>
      <c r="C33" s="171" t="s">
        <v>214</v>
      </c>
      <c r="D33" s="171" t="s">
        <v>215</v>
      </c>
      <c r="E33" s="171">
        <v>2</v>
      </c>
      <c r="F33" s="171">
        <v>2</v>
      </c>
      <c r="G33" s="171">
        <v>4</v>
      </c>
      <c r="H33" s="171">
        <v>2</v>
      </c>
      <c r="I33" s="182">
        <v>3</v>
      </c>
      <c r="J33" s="183">
        <v>2</v>
      </c>
      <c r="K33" s="241">
        <v>3</v>
      </c>
      <c r="L33" s="242">
        <v>3</v>
      </c>
      <c r="M33" s="242">
        <v>2</v>
      </c>
      <c r="N33" s="243">
        <v>2</v>
      </c>
      <c r="O33" s="240">
        <v>2</v>
      </c>
      <c r="P33" s="299">
        <v>1</v>
      </c>
      <c r="Q33" s="300">
        <v>1</v>
      </c>
      <c r="R33" s="296">
        <v>1</v>
      </c>
      <c r="S33" s="297"/>
      <c r="T33" s="297"/>
      <c r="U33" s="298"/>
    </row>
    <row r="34" spans="1:21" x14ac:dyDescent="0.2">
      <c r="A34" s="170" t="s">
        <v>227</v>
      </c>
      <c r="B34" s="171" t="s">
        <v>4</v>
      </c>
      <c r="C34" s="171" t="s">
        <v>214</v>
      </c>
      <c r="D34" s="171" t="s">
        <v>215</v>
      </c>
      <c r="E34" s="171">
        <v>2</v>
      </c>
      <c r="F34" s="171">
        <v>2</v>
      </c>
      <c r="G34" s="171">
        <v>13</v>
      </c>
      <c r="H34" s="171">
        <v>13</v>
      </c>
      <c r="I34" s="182">
        <v>13</v>
      </c>
      <c r="J34" s="183">
        <v>1</v>
      </c>
      <c r="K34" s="241">
        <v>1</v>
      </c>
      <c r="L34" s="242">
        <v>2</v>
      </c>
      <c r="M34" s="242">
        <v>3</v>
      </c>
      <c r="N34" s="243">
        <v>3</v>
      </c>
      <c r="O34" s="240">
        <v>3</v>
      </c>
      <c r="P34" s="299">
        <v>3</v>
      </c>
      <c r="Q34" s="300">
        <v>3</v>
      </c>
      <c r="R34" s="296">
        <v>3</v>
      </c>
      <c r="S34" s="297"/>
      <c r="T34" s="297"/>
      <c r="U34" s="298"/>
    </row>
    <row r="35" spans="1:21" x14ac:dyDescent="0.2">
      <c r="A35" s="170" t="s">
        <v>228</v>
      </c>
      <c r="B35" s="171" t="s">
        <v>4</v>
      </c>
      <c r="C35" s="171" t="s">
        <v>214</v>
      </c>
      <c r="D35" s="171" t="s">
        <v>215</v>
      </c>
      <c r="E35" s="171">
        <v>0</v>
      </c>
      <c r="F35" s="171">
        <v>0</v>
      </c>
      <c r="G35" s="171">
        <v>0</v>
      </c>
      <c r="H35" s="171">
        <v>0</v>
      </c>
      <c r="I35" s="182">
        <v>0</v>
      </c>
      <c r="J35" s="183">
        <v>0</v>
      </c>
      <c r="K35" s="241">
        <v>0</v>
      </c>
      <c r="L35" s="242">
        <v>0</v>
      </c>
      <c r="M35" s="242">
        <v>0</v>
      </c>
      <c r="N35" s="243">
        <v>0</v>
      </c>
      <c r="O35" s="240">
        <v>0</v>
      </c>
      <c r="P35" s="299">
        <v>0</v>
      </c>
      <c r="Q35" s="300">
        <v>0</v>
      </c>
      <c r="R35" s="296">
        <v>0</v>
      </c>
      <c r="S35" s="297"/>
      <c r="T35" s="297"/>
      <c r="U35" s="298"/>
    </row>
    <row r="36" spans="1:21" x14ac:dyDescent="0.2">
      <c r="A36" s="170" t="s">
        <v>229</v>
      </c>
      <c r="B36" s="171" t="s">
        <v>4</v>
      </c>
      <c r="C36" s="171"/>
      <c r="D36" s="171" t="s">
        <v>215</v>
      </c>
      <c r="E36" s="171">
        <v>2</v>
      </c>
      <c r="F36" s="171">
        <v>2</v>
      </c>
      <c r="G36" s="171">
        <v>2</v>
      </c>
      <c r="H36" s="171">
        <v>2</v>
      </c>
      <c r="I36" s="182">
        <v>0</v>
      </c>
      <c r="J36" s="183">
        <v>0</v>
      </c>
      <c r="K36" s="241">
        <v>0</v>
      </c>
      <c r="L36" s="242">
        <v>0</v>
      </c>
      <c r="M36" s="242">
        <v>0</v>
      </c>
      <c r="N36" s="243">
        <v>0</v>
      </c>
      <c r="O36" s="240">
        <v>0</v>
      </c>
      <c r="P36" s="299">
        <v>0</v>
      </c>
      <c r="Q36" s="300">
        <v>0</v>
      </c>
      <c r="R36" s="296">
        <v>0</v>
      </c>
      <c r="S36" s="297"/>
      <c r="T36" s="297"/>
      <c r="U36" s="298"/>
    </row>
    <row r="37" spans="1:21" x14ac:dyDescent="0.2">
      <c r="A37" s="230" t="s">
        <v>230</v>
      </c>
      <c r="B37" s="231"/>
      <c r="C37" s="231"/>
      <c r="D37" s="231"/>
      <c r="E37" s="231"/>
      <c r="F37" s="231"/>
      <c r="G37" s="231"/>
      <c r="H37" s="231"/>
      <c r="I37" s="232"/>
      <c r="J37" s="247"/>
      <c r="K37" s="248"/>
      <c r="L37" s="247"/>
      <c r="M37" s="247"/>
      <c r="N37" s="248"/>
      <c r="O37" s="301"/>
      <c r="P37" s="302"/>
      <c r="Q37" s="232"/>
      <c r="R37" s="303"/>
      <c r="S37" s="231"/>
      <c r="T37" s="231"/>
      <c r="U37" s="304"/>
    </row>
    <row r="38" spans="1:21" x14ac:dyDescent="0.2">
      <c r="A38" s="236" t="s">
        <v>231</v>
      </c>
      <c r="B38" s="171" t="s">
        <v>4</v>
      </c>
      <c r="C38" s="171" t="s">
        <v>214</v>
      </c>
      <c r="D38" s="171" t="s">
        <v>200</v>
      </c>
      <c r="E38" s="171">
        <v>0</v>
      </c>
      <c r="F38" s="171">
        <v>0</v>
      </c>
      <c r="G38" s="171">
        <v>0</v>
      </c>
      <c r="H38" s="171">
        <v>0</v>
      </c>
      <c r="I38" s="182">
        <v>0</v>
      </c>
      <c r="J38" s="183">
        <v>0</v>
      </c>
      <c r="K38" s="241">
        <v>0</v>
      </c>
      <c r="L38" s="244">
        <v>0</v>
      </c>
      <c r="M38" s="244">
        <v>0</v>
      </c>
      <c r="N38" s="241">
        <v>0</v>
      </c>
      <c r="O38" s="249">
        <v>0</v>
      </c>
      <c r="P38" s="305">
        <v>0</v>
      </c>
      <c r="Q38" s="306">
        <v>0</v>
      </c>
      <c r="R38" s="307">
        <v>0</v>
      </c>
      <c r="S38" s="297"/>
      <c r="T38" s="297"/>
      <c r="U38" s="298"/>
    </row>
    <row r="39" spans="1:21" x14ac:dyDescent="0.2">
      <c r="A39" s="236" t="s">
        <v>232</v>
      </c>
      <c r="B39" s="171" t="s">
        <v>4</v>
      </c>
      <c r="C39" s="171" t="s">
        <v>214</v>
      </c>
      <c r="D39" s="171" t="s">
        <v>215</v>
      </c>
      <c r="E39" s="171">
        <v>77</v>
      </c>
      <c r="F39" s="171">
        <v>77</v>
      </c>
      <c r="G39" s="171">
        <v>83</v>
      </c>
      <c r="H39" s="171">
        <v>111</v>
      </c>
      <c r="I39" s="182">
        <v>99</v>
      </c>
      <c r="J39" s="183">
        <v>109</v>
      </c>
      <c r="K39" s="250">
        <f>118+35</f>
        <v>153</v>
      </c>
      <c r="L39" s="244">
        <f>118+35</f>
        <v>153</v>
      </c>
      <c r="M39" s="244">
        <f>118+35</f>
        <v>153</v>
      </c>
      <c r="N39" s="241">
        <v>59</v>
      </c>
      <c r="O39" s="249">
        <v>59</v>
      </c>
      <c r="P39" s="305">
        <v>59</v>
      </c>
      <c r="Q39" s="306">
        <v>59</v>
      </c>
      <c r="R39" s="307">
        <v>59</v>
      </c>
      <c r="S39" s="297"/>
      <c r="T39" s="297"/>
      <c r="U39" s="298"/>
    </row>
    <row r="40" spans="1:21" x14ac:dyDescent="0.2">
      <c r="A40" s="170" t="s">
        <v>233</v>
      </c>
      <c r="B40" s="171" t="s">
        <v>4</v>
      </c>
      <c r="C40" s="171" t="s">
        <v>214</v>
      </c>
      <c r="D40" s="171" t="s">
        <v>215</v>
      </c>
      <c r="E40" s="171">
        <v>58</v>
      </c>
      <c r="F40" s="171">
        <v>58</v>
      </c>
      <c r="G40" s="171">
        <v>64</v>
      </c>
      <c r="H40" s="171">
        <v>87</v>
      </c>
      <c r="I40" s="182">
        <v>80</v>
      </c>
      <c r="J40" s="183">
        <v>78</v>
      </c>
      <c r="K40" s="241">
        <f>78+14+26</f>
        <v>118</v>
      </c>
      <c r="L40" s="244">
        <v>118</v>
      </c>
      <c r="M40" s="244">
        <v>118</v>
      </c>
      <c r="N40" s="241">
        <v>51</v>
      </c>
      <c r="O40" s="249">
        <v>51</v>
      </c>
      <c r="P40" s="305">
        <v>51</v>
      </c>
      <c r="Q40" s="306">
        <v>51</v>
      </c>
      <c r="R40" s="307">
        <v>51</v>
      </c>
      <c r="S40" s="297"/>
      <c r="T40" s="297"/>
      <c r="U40" s="298"/>
    </row>
    <row r="41" spans="1:21" ht="15" thickBot="1" x14ac:dyDescent="0.25">
      <c r="A41" s="251" t="s">
        <v>234</v>
      </c>
      <c r="B41" s="252" t="s">
        <v>4</v>
      </c>
      <c r="C41" s="252" t="s">
        <v>214</v>
      </c>
      <c r="D41" s="252" t="s">
        <v>215</v>
      </c>
      <c r="E41" s="252">
        <v>19</v>
      </c>
      <c r="F41" s="252">
        <v>19</v>
      </c>
      <c r="G41" s="252">
        <v>19</v>
      </c>
      <c r="H41" s="252">
        <v>24</v>
      </c>
      <c r="I41" s="253">
        <v>19</v>
      </c>
      <c r="J41" s="221">
        <v>31</v>
      </c>
      <c r="K41" s="254">
        <f>31+4</f>
        <v>35</v>
      </c>
      <c r="L41" s="255">
        <v>35</v>
      </c>
      <c r="M41" s="256">
        <v>35</v>
      </c>
      <c r="N41" s="254">
        <v>8</v>
      </c>
      <c r="O41" s="308">
        <v>8</v>
      </c>
      <c r="P41" s="254">
        <v>8</v>
      </c>
      <c r="Q41" s="309">
        <v>8</v>
      </c>
      <c r="R41" s="310">
        <v>8</v>
      </c>
      <c r="S41" s="311"/>
      <c r="T41" s="311"/>
      <c r="U41" s="312"/>
    </row>
  </sheetData>
  <mergeCells count="7">
    <mergeCell ref="A1:U1"/>
    <mergeCell ref="A8:A10"/>
    <mergeCell ref="B8:B10"/>
    <mergeCell ref="C8:C10"/>
    <mergeCell ref="D8:D10"/>
    <mergeCell ref="J8:U8"/>
    <mergeCell ref="R9:U9"/>
  </mergeCells>
  <printOptions horizontalCentered="1"/>
  <pageMargins left="0.31496062992125984" right="0" top="0.35433070866141736" bottom="0" header="0.31496062992125984" footer="0.31496062992125984"/>
  <pageSetup paperSize="9" scale="8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activeCell="A52" sqref="A52:K52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30" t="s">
        <v>27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2"/>
    </row>
    <row r="2" spans="1:16" s="1" customFormat="1" ht="15" customHeight="1" x14ac:dyDescent="0.25">
      <c r="A2" s="435" t="s">
        <v>244</v>
      </c>
      <c r="B2" s="436"/>
      <c r="C2" s="43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278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50</v>
      </c>
      <c r="B4" s="278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245</v>
      </c>
      <c r="B5" s="278"/>
      <c r="C5" s="25"/>
      <c r="D5" s="7"/>
      <c r="E5" s="7"/>
      <c r="F5" s="135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37" t="s">
        <v>3</v>
      </c>
      <c r="B7" s="440" t="s">
        <v>0</v>
      </c>
      <c r="C7" s="440" t="s">
        <v>1</v>
      </c>
      <c r="D7" s="279"/>
      <c r="E7" s="279"/>
      <c r="F7" s="433"/>
      <c r="G7" s="433"/>
      <c r="H7" s="433"/>
      <c r="I7" s="433"/>
      <c r="J7" s="433"/>
      <c r="K7" s="434"/>
      <c r="L7" s="69"/>
      <c r="M7" s="4"/>
      <c r="N7" s="4"/>
    </row>
    <row r="8" spans="1:16" x14ac:dyDescent="0.2">
      <c r="A8" s="438"/>
      <c r="B8" s="441"/>
      <c r="C8" s="441"/>
      <c r="D8" s="280"/>
      <c r="E8" s="280">
        <v>2006</v>
      </c>
      <c r="F8" s="3">
        <v>2023</v>
      </c>
      <c r="G8" s="3">
        <v>2024</v>
      </c>
      <c r="H8" s="443">
        <v>2024</v>
      </c>
      <c r="I8" s="444"/>
      <c r="J8" s="444"/>
      <c r="K8" s="445"/>
      <c r="L8" s="282">
        <v>2015</v>
      </c>
      <c r="M8" s="5">
        <v>2016</v>
      </c>
      <c r="N8" s="5"/>
    </row>
    <row r="9" spans="1:16" ht="33.75" customHeight="1" thickBot="1" x14ac:dyDescent="0.25">
      <c r="A9" s="439"/>
      <c r="B9" s="442"/>
      <c r="C9" s="442"/>
      <c r="D9" s="281"/>
      <c r="E9" s="281" t="s">
        <v>22</v>
      </c>
      <c r="F9" s="281" t="s">
        <v>22</v>
      </c>
      <c r="G9" s="281" t="s">
        <v>2</v>
      </c>
      <c r="H9" s="281" t="s">
        <v>23</v>
      </c>
      <c r="I9" s="281" t="s">
        <v>25</v>
      </c>
      <c r="J9" s="281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51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40" customFormat="1" x14ac:dyDescent="0.2">
      <c r="A11" s="52" t="s">
        <v>52</v>
      </c>
      <c r="B11" s="31" t="s">
        <v>4</v>
      </c>
      <c r="C11" s="31" t="s">
        <v>53</v>
      </c>
      <c r="D11" s="31"/>
      <c r="E11" s="32"/>
      <c r="F11" s="53">
        <v>331</v>
      </c>
      <c r="G11" s="85">
        <v>600</v>
      </c>
      <c r="H11" s="85">
        <v>159</v>
      </c>
      <c r="I11" s="53"/>
      <c r="J11" s="136"/>
      <c r="K11" s="83"/>
      <c r="L11" s="137"/>
      <c r="M11" s="138"/>
      <c r="N11" s="139"/>
      <c r="O11" s="120"/>
      <c r="P11" s="286"/>
    </row>
    <row r="12" spans="1:16" s="140" customFormat="1" ht="13.5" thickBot="1" x14ac:dyDescent="0.25">
      <c r="A12" s="141" t="s">
        <v>54</v>
      </c>
      <c r="B12" s="142" t="s">
        <v>4</v>
      </c>
      <c r="C12" s="142" t="s">
        <v>53</v>
      </c>
      <c r="D12" s="142"/>
      <c r="E12" s="143"/>
      <c r="F12" s="144">
        <v>800</v>
      </c>
      <c r="G12" s="145">
        <v>1000</v>
      </c>
      <c r="H12" s="145">
        <v>250</v>
      </c>
      <c r="I12" s="144"/>
      <c r="J12" s="146"/>
      <c r="K12" s="147"/>
      <c r="L12" s="148"/>
      <c r="M12" s="149"/>
      <c r="N12" s="150"/>
      <c r="O12" s="120"/>
      <c r="P12" s="286"/>
    </row>
    <row r="13" spans="1:16" ht="27" customHeight="1" thickBot="1" x14ac:dyDescent="0.25">
      <c r="A13" s="475"/>
      <c r="B13" s="476"/>
      <c r="C13" s="476"/>
      <c r="D13" s="476"/>
      <c r="E13" s="476"/>
      <c r="F13" s="476"/>
      <c r="G13" s="476"/>
      <c r="H13" s="476"/>
      <c r="I13" s="476"/>
      <c r="J13" s="476"/>
      <c r="K13" s="477"/>
      <c r="O13" s="120"/>
    </row>
    <row r="14" spans="1:16" x14ac:dyDescent="0.2">
      <c r="O14" s="120"/>
    </row>
    <row r="15" spans="1:16" x14ac:dyDescent="0.2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workbookViewId="0">
      <selection activeCell="A52" sqref="A52:K52"/>
    </sheetView>
  </sheetViews>
  <sheetFormatPr baseColWidth="10" defaultRowHeight="15" x14ac:dyDescent="0.25"/>
  <cols>
    <col min="1" max="1" width="12.5703125" style="313" customWidth="1"/>
    <col min="2" max="2" width="51.28515625" style="313" customWidth="1"/>
    <col min="3" max="3" width="9.85546875" style="313" customWidth="1"/>
    <col min="4" max="4" width="11" style="313" customWidth="1"/>
    <col min="5" max="6" width="18.5703125" style="313" bestFit="1" customWidth="1"/>
    <col min="7" max="7" width="18.5703125" style="343" bestFit="1" customWidth="1"/>
    <col min="8" max="8" width="18.5703125" style="313" bestFit="1" customWidth="1"/>
    <col min="9" max="9" width="18.140625" style="313" customWidth="1"/>
    <col min="10" max="11" width="18.5703125" style="313" bestFit="1" customWidth="1"/>
    <col min="12" max="12" width="17.5703125" style="313" bestFit="1" customWidth="1"/>
    <col min="13" max="13" width="18.5703125" style="313" bestFit="1" customWidth="1"/>
    <col min="14" max="14" width="19.5703125" style="313" bestFit="1" customWidth="1"/>
    <col min="15" max="15" width="17.5703125" style="313" bestFit="1" customWidth="1"/>
    <col min="16" max="16384" width="11.42578125" style="313"/>
  </cols>
  <sheetData>
    <row r="1" spans="1:16" x14ac:dyDescent="0.25">
      <c r="A1" s="489" t="s">
        <v>133</v>
      </c>
      <c r="B1" s="490"/>
      <c r="C1" s="483" t="s">
        <v>134</v>
      </c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91"/>
    </row>
    <row r="2" spans="1:16" x14ac:dyDescent="0.25">
      <c r="A2" s="489" t="s">
        <v>135</v>
      </c>
      <c r="B2" s="490"/>
      <c r="C2" s="492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4"/>
    </row>
    <row r="3" spans="1:16" x14ac:dyDescent="0.25">
      <c r="A3" s="489" t="s">
        <v>136</v>
      </c>
      <c r="B3" s="490"/>
      <c r="C3" s="485" t="s">
        <v>137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95"/>
    </row>
    <row r="4" spans="1:16" x14ac:dyDescent="0.25">
      <c r="A4" s="488" t="s">
        <v>138</v>
      </c>
      <c r="B4" s="496"/>
      <c r="C4" s="498" t="s">
        <v>139</v>
      </c>
      <c r="D4" s="498" t="s">
        <v>140</v>
      </c>
      <c r="E4" s="481">
        <v>2022</v>
      </c>
      <c r="F4" s="481">
        <v>2023</v>
      </c>
      <c r="G4" s="481">
        <v>2024</v>
      </c>
      <c r="H4" s="483">
        <v>2024</v>
      </c>
      <c r="I4" s="484"/>
      <c r="J4" s="484"/>
      <c r="K4" s="484"/>
      <c r="L4" s="487">
        <v>2024</v>
      </c>
      <c r="M4" s="481">
        <v>2025</v>
      </c>
      <c r="N4" s="481">
        <v>2026</v>
      </c>
    </row>
    <row r="5" spans="1:16" x14ac:dyDescent="0.25">
      <c r="A5" s="497"/>
      <c r="B5" s="496"/>
      <c r="C5" s="499"/>
      <c r="D5" s="500"/>
      <c r="E5" s="482"/>
      <c r="F5" s="482"/>
      <c r="G5" s="482"/>
      <c r="H5" s="485"/>
      <c r="I5" s="486"/>
      <c r="J5" s="486"/>
      <c r="K5" s="486"/>
      <c r="L5" s="487"/>
      <c r="M5" s="482"/>
      <c r="N5" s="482"/>
    </row>
    <row r="6" spans="1:16" ht="25.5" x14ac:dyDescent="0.25">
      <c r="A6" s="497"/>
      <c r="B6" s="496"/>
      <c r="C6" s="499"/>
      <c r="D6" s="500"/>
      <c r="E6" s="314" t="s">
        <v>141</v>
      </c>
      <c r="F6" s="314" t="s">
        <v>141</v>
      </c>
      <c r="G6" s="314" t="s">
        <v>142</v>
      </c>
      <c r="H6" s="314" t="s">
        <v>143</v>
      </c>
      <c r="I6" s="314" t="s">
        <v>144</v>
      </c>
      <c r="J6" s="314" t="s">
        <v>145</v>
      </c>
      <c r="K6" s="314" t="s">
        <v>146</v>
      </c>
      <c r="L6" s="314" t="s">
        <v>141</v>
      </c>
      <c r="M6" s="314" t="s">
        <v>142</v>
      </c>
      <c r="N6" s="314" t="s">
        <v>142</v>
      </c>
    </row>
    <row r="7" spans="1:16" x14ac:dyDescent="0.25">
      <c r="A7" s="488" t="s">
        <v>147</v>
      </c>
      <c r="B7" s="315" t="s">
        <v>148</v>
      </c>
      <c r="C7" s="316" t="s">
        <v>4</v>
      </c>
      <c r="D7" s="316" t="s">
        <v>149</v>
      </c>
      <c r="E7" s="317">
        <v>25328681</v>
      </c>
      <c r="F7" s="317">
        <v>23921328</v>
      </c>
      <c r="G7" s="318">
        <v>26000000</v>
      </c>
      <c r="H7" s="319">
        <v>6182959</v>
      </c>
      <c r="I7" s="320"/>
      <c r="J7" s="320"/>
      <c r="K7" s="320"/>
      <c r="L7" s="317">
        <v>6182959</v>
      </c>
      <c r="M7" s="318">
        <v>27300000</v>
      </c>
      <c r="N7" s="318">
        <v>28665000</v>
      </c>
      <c r="O7" s="321"/>
      <c r="P7" s="322"/>
    </row>
    <row r="8" spans="1:16" x14ac:dyDescent="0.25">
      <c r="A8" s="488"/>
      <c r="B8" s="315" t="s">
        <v>150</v>
      </c>
      <c r="C8" s="316" t="s">
        <v>151</v>
      </c>
      <c r="D8" s="316" t="s">
        <v>149</v>
      </c>
      <c r="E8" s="323">
        <v>8654915631.6000004</v>
      </c>
      <c r="F8" s="323">
        <v>16962629460.6</v>
      </c>
      <c r="G8" s="323">
        <v>33925258921.200001</v>
      </c>
      <c r="H8" s="323">
        <v>6654312705.1000004</v>
      </c>
      <c r="I8" s="323"/>
      <c r="J8" s="323"/>
      <c r="K8" s="323"/>
      <c r="L8" s="317">
        <v>6654312705.1000004</v>
      </c>
      <c r="M8" s="323">
        <v>57672940166.040001</v>
      </c>
      <c r="N8" s="323">
        <v>80742116232.455994</v>
      </c>
      <c r="O8" s="321"/>
      <c r="P8" s="322"/>
    </row>
    <row r="9" spans="1:16" x14ac:dyDescent="0.25">
      <c r="A9" s="488"/>
      <c r="B9" s="315" t="s">
        <v>152</v>
      </c>
      <c r="C9" s="316" t="s">
        <v>151</v>
      </c>
      <c r="D9" s="316" t="s">
        <v>149</v>
      </c>
      <c r="E9" s="323">
        <v>558286460</v>
      </c>
      <c r="F9" s="323">
        <v>1563247370</v>
      </c>
      <c r="G9" s="323">
        <v>3126494740</v>
      </c>
      <c r="H9" s="324">
        <v>573992260</v>
      </c>
      <c r="I9" s="323"/>
      <c r="J9" s="325"/>
      <c r="K9" s="323"/>
      <c r="L9" s="317">
        <v>573992260</v>
      </c>
      <c r="M9" s="323">
        <v>5315041058</v>
      </c>
      <c r="N9" s="323">
        <v>7441057481.1999998</v>
      </c>
      <c r="O9" s="321"/>
      <c r="P9" s="322"/>
    </row>
    <row r="10" spans="1:16" x14ac:dyDescent="0.25">
      <c r="A10" s="488"/>
      <c r="B10" s="326" t="s">
        <v>153</v>
      </c>
      <c r="C10" s="327" t="s">
        <v>4</v>
      </c>
      <c r="D10" s="327" t="s">
        <v>149</v>
      </c>
      <c r="E10" s="328">
        <v>639</v>
      </c>
      <c r="F10" s="328">
        <v>639</v>
      </c>
      <c r="G10" s="328">
        <v>717</v>
      </c>
      <c r="H10" s="328">
        <v>717</v>
      </c>
      <c r="I10" s="328"/>
      <c r="J10" s="328"/>
      <c r="K10" s="328"/>
      <c r="L10" s="328">
        <v>0</v>
      </c>
      <c r="M10" s="328">
        <v>717</v>
      </c>
      <c r="N10" s="328">
        <v>717</v>
      </c>
      <c r="O10" s="321"/>
    </row>
    <row r="11" spans="1:16" x14ac:dyDescent="0.25">
      <c r="A11" s="488"/>
      <c r="B11" s="315" t="s">
        <v>154</v>
      </c>
      <c r="C11" s="316" t="s">
        <v>151</v>
      </c>
      <c r="D11" s="316" t="s">
        <v>149</v>
      </c>
      <c r="E11" s="323">
        <v>3875464550</v>
      </c>
      <c r="F11" s="323">
        <v>10526552970</v>
      </c>
      <c r="G11" s="323">
        <v>21053105940</v>
      </c>
      <c r="H11" s="323">
        <v>3591161670</v>
      </c>
      <c r="I11" s="323"/>
      <c r="J11" s="323"/>
      <c r="K11" s="329"/>
      <c r="L11" s="323">
        <v>3591161670</v>
      </c>
      <c r="M11" s="323">
        <v>35790280098</v>
      </c>
      <c r="N11" s="323">
        <v>50106392137.199997</v>
      </c>
      <c r="O11" s="321"/>
    </row>
    <row r="12" spans="1:16" x14ac:dyDescent="0.25">
      <c r="A12" s="488"/>
      <c r="B12" s="315" t="s">
        <v>155</v>
      </c>
      <c r="C12" s="316" t="s">
        <v>156</v>
      </c>
      <c r="D12" s="316" t="s">
        <v>149</v>
      </c>
      <c r="E12" s="330">
        <v>6064889.7496087635</v>
      </c>
      <c r="F12" s="330">
        <v>16473478.826291081</v>
      </c>
      <c r="G12" s="323">
        <v>29362769.79079498</v>
      </c>
      <c r="H12" s="323">
        <v>5008593.682008368</v>
      </c>
      <c r="I12" s="323"/>
      <c r="J12" s="323"/>
      <c r="K12" s="323"/>
      <c r="L12" s="323">
        <v>5008593.682008368</v>
      </c>
      <c r="M12" s="323">
        <v>49916708.644351467</v>
      </c>
      <c r="N12" s="323">
        <v>69883392.102092057</v>
      </c>
      <c r="O12" s="321"/>
    </row>
    <row r="13" spans="1:16" x14ac:dyDescent="0.25">
      <c r="A13" s="488"/>
      <c r="B13" s="326" t="s">
        <v>157</v>
      </c>
      <c r="C13" s="327" t="s">
        <v>4</v>
      </c>
      <c r="D13" s="327" t="s">
        <v>149</v>
      </c>
      <c r="E13" s="328">
        <v>772</v>
      </c>
      <c r="F13" s="328">
        <v>772</v>
      </c>
      <c r="G13" s="331">
        <v>1157</v>
      </c>
      <c r="H13" s="331">
        <v>1157</v>
      </c>
      <c r="I13" s="328"/>
      <c r="J13" s="328"/>
      <c r="K13" s="328"/>
      <c r="L13" s="328">
        <v>0</v>
      </c>
      <c r="M13" s="328">
        <v>1157</v>
      </c>
      <c r="N13" s="328">
        <v>1157</v>
      </c>
      <c r="O13" s="321"/>
    </row>
    <row r="14" spans="1:16" x14ac:dyDescent="0.25">
      <c r="A14" s="488"/>
      <c r="B14" s="315" t="s">
        <v>158</v>
      </c>
      <c r="C14" s="316" t="s">
        <v>151</v>
      </c>
      <c r="D14" s="316" t="s">
        <v>149</v>
      </c>
      <c r="E14" s="329">
        <v>7601858985</v>
      </c>
      <c r="F14" s="329">
        <v>14647322140</v>
      </c>
      <c r="G14" s="329">
        <v>29294644280</v>
      </c>
      <c r="H14" s="329">
        <v>5300902650</v>
      </c>
      <c r="I14" s="330"/>
      <c r="J14" s="330"/>
      <c r="K14" s="329"/>
      <c r="L14" s="329">
        <v>5300902650</v>
      </c>
      <c r="M14" s="329">
        <v>49800895276</v>
      </c>
      <c r="N14" s="323">
        <v>69721253386.399994</v>
      </c>
      <c r="O14" s="321"/>
    </row>
    <row r="15" spans="1:16" x14ac:dyDescent="0.25">
      <c r="A15" s="488"/>
      <c r="B15" s="315" t="s">
        <v>159</v>
      </c>
      <c r="C15" s="316" t="s">
        <v>156</v>
      </c>
      <c r="D15" s="316" t="s">
        <v>160</v>
      </c>
      <c r="E15" s="329">
        <v>9846967.5971502587</v>
      </c>
      <c r="F15" s="329">
        <v>18973215.207253885</v>
      </c>
      <c r="G15" s="329">
        <v>25319485.116681073</v>
      </c>
      <c r="H15" s="329">
        <v>4581592.6101987902</v>
      </c>
      <c r="I15" s="323"/>
      <c r="J15" s="323"/>
      <c r="K15" s="323"/>
      <c r="L15" s="329">
        <v>4581592.6101987902</v>
      </c>
      <c r="M15" s="329">
        <v>43043124.698357821</v>
      </c>
      <c r="N15" s="329">
        <v>60260374.577700943</v>
      </c>
      <c r="O15" s="321"/>
    </row>
    <row r="16" spans="1:16" x14ac:dyDescent="0.25">
      <c r="A16" s="488"/>
      <c r="B16" s="315" t="s">
        <v>161</v>
      </c>
      <c r="C16" s="316" t="s">
        <v>4</v>
      </c>
      <c r="D16" s="332" t="s">
        <v>149</v>
      </c>
      <c r="E16" s="332">
        <v>0</v>
      </c>
      <c r="F16" s="332">
        <v>0</v>
      </c>
      <c r="G16" s="318">
        <v>0</v>
      </c>
      <c r="H16" s="318">
        <v>0</v>
      </c>
      <c r="I16" s="318"/>
      <c r="J16" s="318"/>
      <c r="K16" s="332"/>
      <c r="L16" s="332">
        <v>0</v>
      </c>
      <c r="M16" s="332">
        <v>0</v>
      </c>
      <c r="N16" s="332">
        <v>0</v>
      </c>
      <c r="O16" s="321"/>
    </row>
    <row r="17" spans="1:16" x14ac:dyDescent="0.25">
      <c r="A17" s="488"/>
      <c r="B17" s="315" t="s">
        <v>162</v>
      </c>
      <c r="C17" s="316" t="s">
        <v>4</v>
      </c>
      <c r="D17" s="316" t="s">
        <v>149</v>
      </c>
      <c r="E17" s="318">
        <v>17</v>
      </c>
      <c r="F17" s="318">
        <v>19</v>
      </c>
      <c r="G17" s="318">
        <v>16</v>
      </c>
      <c r="H17" s="333">
        <v>0</v>
      </c>
      <c r="I17" s="318"/>
      <c r="J17" s="318"/>
      <c r="K17" s="318"/>
      <c r="L17" s="318">
        <v>0</v>
      </c>
      <c r="M17" s="318">
        <v>16</v>
      </c>
      <c r="N17" s="318">
        <v>16</v>
      </c>
      <c r="O17" s="321"/>
    </row>
    <row r="18" spans="1:16" x14ac:dyDescent="0.25">
      <c r="A18" s="488"/>
      <c r="B18" s="315" t="s">
        <v>163</v>
      </c>
      <c r="C18" s="334" t="s">
        <v>151</v>
      </c>
      <c r="D18" s="334" t="s">
        <v>149</v>
      </c>
      <c r="E18" s="335">
        <v>81702321.329999998</v>
      </c>
      <c r="F18" s="335">
        <v>160529346.31</v>
      </c>
      <c r="G18" s="323">
        <v>321058692.62</v>
      </c>
      <c r="H18" s="323">
        <v>0</v>
      </c>
      <c r="I18" s="323"/>
      <c r="J18" s="323"/>
      <c r="K18" s="323"/>
      <c r="L18" s="323">
        <v>0</v>
      </c>
      <c r="M18" s="336">
        <v>545799777.454</v>
      </c>
      <c r="N18" s="323">
        <v>764119688.43559992</v>
      </c>
      <c r="O18" s="321"/>
    </row>
    <row r="19" spans="1:16" x14ac:dyDescent="0.25">
      <c r="A19" s="488"/>
      <c r="B19" s="315" t="s">
        <v>164</v>
      </c>
      <c r="C19" s="316" t="s">
        <v>4</v>
      </c>
      <c r="D19" s="316" t="s">
        <v>149</v>
      </c>
      <c r="E19" s="318">
        <v>400</v>
      </c>
      <c r="F19" s="318">
        <v>378</v>
      </c>
      <c r="G19" s="337">
        <v>420</v>
      </c>
      <c r="H19" s="333">
        <v>115</v>
      </c>
      <c r="I19" s="318"/>
      <c r="J19" s="318"/>
      <c r="K19" s="318"/>
      <c r="L19" s="318">
        <v>115</v>
      </c>
      <c r="M19" s="318">
        <v>420</v>
      </c>
      <c r="N19" s="318">
        <v>420</v>
      </c>
      <c r="O19" s="321"/>
      <c r="P19" s="338"/>
    </row>
    <row r="20" spans="1:16" x14ac:dyDescent="0.25">
      <c r="A20" s="488"/>
      <c r="B20" s="315" t="s">
        <v>165</v>
      </c>
      <c r="C20" s="316" t="s">
        <v>4</v>
      </c>
      <c r="D20" s="316" t="s">
        <v>149</v>
      </c>
      <c r="E20" s="318">
        <v>420</v>
      </c>
      <c r="F20" s="318">
        <v>427</v>
      </c>
      <c r="G20" s="337">
        <v>450</v>
      </c>
      <c r="H20" s="333">
        <v>120</v>
      </c>
      <c r="I20" s="318"/>
      <c r="J20" s="318"/>
      <c r="K20" s="318"/>
      <c r="L20" s="318">
        <v>120</v>
      </c>
      <c r="M20" s="318">
        <v>450</v>
      </c>
      <c r="N20" s="318">
        <v>450</v>
      </c>
      <c r="O20" s="321"/>
    </row>
    <row r="21" spans="1:16" x14ac:dyDescent="0.25">
      <c r="A21" s="478" t="s">
        <v>166</v>
      </c>
      <c r="B21" s="326" t="s">
        <v>167</v>
      </c>
      <c r="C21" s="327"/>
      <c r="D21" s="339"/>
      <c r="E21" s="327"/>
      <c r="F21" s="327"/>
      <c r="G21" s="328"/>
      <c r="H21" s="340"/>
      <c r="I21" s="327"/>
      <c r="J21" s="327"/>
      <c r="K21" s="327"/>
      <c r="L21" s="327"/>
      <c r="M21" s="327"/>
      <c r="N21" s="327"/>
      <c r="O21" s="321"/>
    </row>
    <row r="22" spans="1:16" x14ac:dyDescent="0.25">
      <c r="A22" s="478"/>
      <c r="B22" s="315" t="s">
        <v>168</v>
      </c>
      <c r="C22" s="334" t="s">
        <v>4</v>
      </c>
      <c r="D22" s="334" t="s">
        <v>149</v>
      </c>
      <c r="E22" s="318">
        <v>517</v>
      </c>
      <c r="F22" s="318">
        <v>497</v>
      </c>
      <c r="G22" s="341">
        <v>490</v>
      </c>
      <c r="H22" s="341">
        <v>497</v>
      </c>
      <c r="I22" s="341"/>
      <c r="J22" s="318"/>
      <c r="K22" s="337"/>
      <c r="L22" s="318">
        <v>497</v>
      </c>
      <c r="M22" s="341">
        <v>490</v>
      </c>
      <c r="N22" s="341">
        <v>490</v>
      </c>
      <c r="O22" s="321"/>
    </row>
    <row r="23" spans="1:16" x14ac:dyDescent="0.25">
      <c r="A23" s="478"/>
      <c r="B23" s="315" t="s">
        <v>169</v>
      </c>
      <c r="C23" s="334" t="s">
        <v>4</v>
      </c>
      <c r="D23" s="334" t="s">
        <v>149</v>
      </c>
      <c r="E23" s="318">
        <v>118</v>
      </c>
      <c r="F23" s="318">
        <v>117</v>
      </c>
      <c r="G23" s="341">
        <v>117</v>
      </c>
      <c r="H23" s="341">
        <v>117</v>
      </c>
      <c r="I23" s="341"/>
      <c r="J23" s="318"/>
      <c r="K23" s="337"/>
      <c r="L23" s="318">
        <v>117</v>
      </c>
      <c r="M23" s="341">
        <v>117</v>
      </c>
      <c r="N23" s="341">
        <v>117</v>
      </c>
      <c r="O23" s="321"/>
    </row>
    <row r="24" spans="1:16" x14ac:dyDescent="0.25">
      <c r="A24" s="478"/>
      <c r="B24" s="315" t="s">
        <v>170</v>
      </c>
      <c r="C24" s="334" t="s">
        <v>4</v>
      </c>
      <c r="D24" s="334" t="s">
        <v>149</v>
      </c>
      <c r="E24" s="318">
        <v>95</v>
      </c>
      <c r="F24" s="318">
        <v>90</v>
      </c>
      <c r="G24" s="341">
        <v>90</v>
      </c>
      <c r="H24" s="341">
        <v>90</v>
      </c>
      <c r="I24" s="341"/>
      <c r="J24" s="318"/>
      <c r="K24" s="337"/>
      <c r="L24" s="318">
        <v>90</v>
      </c>
      <c r="M24" s="341">
        <v>90</v>
      </c>
      <c r="N24" s="341">
        <v>90</v>
      </c>
      <c r="O24" s="321"/>
    </row>
    <row r="25" spans="1:16" x14ac:dyDescent="0.25">
      <c r="A25" s="478"/>
      <c r="B25" s="315" t="s">
        <v>171</v>
      </c>
      <c r="C25" s="334" t="s">
        <v>4</v>
      </c>
      <c r="D25" s="334" t="s">
        <v>149</v>
      </c>
      <c r="E25" s="318">
        <v>422</v>
      </c>
      <c r="F25" s="318">
        <v>407</v>
      </c>
      <c r="G25" s="341">
        <v>400</v>
      </c>
      <c r="H25" s="341">
        <v>407</v>
      </c>
      <c r="I25" s="341"/>
      <c r="J25" s="318"/>
      <c r="K25" s="337"/>
      <c r="L25" s="318">
        <v>407</v>
      </c>
      <c r="M25" s="341">
        <v>400</v>
      </c>
      <c r="N25" s="341">
        <v>400</v>
      </c>
      <c r="O25" s="321"/>
    </row>
    <row r="26" spans="1:16" x14ac:dyDescent="0.25">
      <c r="A26" s="478"/>
      <c r="B26" s="315" t="s">
        <v>172</v>
      </c>
      <c r="C26" s="334" t="s">
        <v>4</v>
      </c>
      <c r="D26" s="334" t="s">
        <v>149</v>
      </c>
      <c r="E26" s="318">
        <v>517</v>
      </c>
      <c r="F26" s="318">
        <v>497</v>
      </c>
      <c r="G26" s="341">
        <v>490</v>
      </c>
      <c r="H26" s="341">
        <v>497</v>
      </c>
      <c r="I26" s="341"/>
      <c r="J26" s="337"/>
      <c r="K26" s="337"/>
      <c r="L26" s="318">
        <v>497</v>
      </c>
      <c r="M26" s="341">
        <v>490</v>
      </c>
      <c r="N26" s="341">
        <v>490</v>
      </c>
      <c r="O26" s="321"/>
    </row>
    <row r="27" spans="1:16" x14ac:dyDescent="0.25">
      <c r="A27" s="478"/>
      <c r="B27" s="315" t="s">
        <v>173</v>
      </c>
      <c r="C27" s="334" t="s">
        <v>4</v>
      </c>
      <c r="D27" s="334" t="s">
        <v>149</v>
      </c>
      <c r="E27" s="318">
        <v>5</v>
      </c>
      <c r="F27" s="318">
        <v>2</v>
      </c>
      <c r="G27" s="341">
        <v>5</v>
      </c>
      <c r="H27" s="341">
        <v>5</v>
      </c>
      <c r="I27" s="341"/>
      <c r="J27" s="318"/>
      <c r="K27" s="337"/>
      <c r="L27" s="318">
        <v>5</v>
      </c>
      <c r="M27" s="341">
        <v>5</v>
      </c>
      <c r="N27" s="341">
        <v>5</v>
      </c>
      <c r="O27" s="321"/>
    </row>
    <row r="28" spans="1:16" x14ac:dyDescent="0.25">
      <c r="A28" s="478"/>
      <c r="B28" s="315" t="s">
        <v>174</v>
      </c>
      <c r="C28" s="334" t="s">
        <v>4</v>
      </c>
      <c r="D28" s="334" t="s">
        <v>149</v>
      </c>
      <c r="E28" s="318">
        <v>507</v>
      </c>
      <c r="F28" s="318">
        <v>487</v>
      </c>
      <c r="G28" s="341">
        <v>480</v>
      </c>
      <c r="H28" s="341">
        <v>487</v>
      </c>
      <c r="I28" s="341"/>
      <c r="J28" s="318"/>
      <c r="K28" s="337"/>
      <c r="L28" s="318">
        <v>487</v>
      </c>
      <c r="M28" s="341">
        <v>480</v>
      </c>
      <c r="N28" s="341">
        <v>480</v>
      </c>
      <c r="O28" s="321"/>
    </row>
    <row r="29" spans="1:16" x14ac:dyDescent="0.25">
      <c r="A29" s="478"/>
      <c r="B29" s="315" t="s">
        <v>175</v>
      </c>
      <c r="C29" s="334" t="s">
        <v>4</v>
      </c>
      <c r="D29" s="334" t="s">
        <v>149</v>
      </c>
      <c r="E29" s="318">
        <v>10</v>
      </c>
      <c r="F29" s="318">
        <v>10</v>
      </c>
      <c r="G29" s="341">
        <v>10</v>
      </c>
      <c r="H29" s="341">
        <v>10</v>
      </c>
      <c r="I29" s="341"/>
      <c r="J29" s="318"/>
      <c r="K29" s="337"/>
      <c r="L29" s="318">
        <v>10</v>
      </c>
      <c r="M29" s="341">
        <v>10</v>
      </c>
      <c r="N29" s="341">
        <v>10</v>
      </c>
      <c r="O29" s="321"/>
    </row>
    <row r="30" spans="1:16" x14ac:dyDescent="0.25">
      <c r="A30" s="478"/>
      <c r="B30" s="315" t="s">
        <v>176</v>
      </c>
      <c r="C30" s="334" t="s">
        <v>4</v>
      </c>
      <c r="D30" s="334" t="s">
        <v>149</v>
      </c>
      <c r="E30" s="318">
        <v>2</v>
      </c>
      <c r="F30" s="318">
        <v>3</v>
      </c>
      <c r="G30" s="341">
        <v>3</v>
      </c>
      <c r="H30" s="341">
        <v>3</v>
      </c>
      <c r="I30" s="341"/>
      <c r="J30" s="318"/>
      <c r="K30" s="337"/>
      <c r="L30" s="318">
        <v>3</v>
      </c>
      <c r="M30" s="341">
        <v>3</v>
      </c>
      <c r="N30" s="341">
        <v>3</v>
      </c>
      <c r="O30" s="321"/>
    </row>
    <row r="31" spans="1:16" x14ac:dyDescent="0.25">
      <c r="A31" s="478"/>
      <c r="B31" s="315" t="s">
        <v>177</v>
      </c>
      <c r="C31" s="334" t="s">
        <v>4</v>
      </c>
      <c r="D31" s="334" t="s">
        <v>149</v>
      </c>
      <c r="E31" s="318">
        <v>13</v>
      </c>
      <c r="F31" s="318">
        <v>14</v>
      </c>
      <c r="G31" s="341">
        <v>14</v>
      </c>
      <c r="H31" s="341">
        <v>14</v>
      </c>
      <c r="I31" s="341"/>
      <c r="J31" s="318"/>
      <c r="K31" s="337"/>
      <c r="L31" s="318">
        <v>14</v>
      </c>
      <c r="M31" s="341">
        <v>14</v>
      </c>
      <c r="N31" s="341">
        <v>14</v>
      </c>
      <c r="O31" s="321"/>
    </row>
    <row r="32" spans="1:16" x14ac:dyDescent="0.25">
      <c r="A32" s="478"/>
      <c r="B32" s="315" t="s">
        <v>178</v>
      </c>
      <c r="C32" s="334" t="s">
        <v>4</v>
      </c>
      <c r="D32" s="334" t="s">
        <v>149</v>
      </c>
      <c r="E32" s="318">
        <v>3</v>
      </c>
      <c r="F32" s="318">
        <v>2</v>
      </c>
      <c r="G32" s="341">
        <v>2</v>
      </c>
      <c r="H32" s="341">
        <v>2</v>
      </c>
      <c r="I32" s="341"/>
      <c r="J32" s="318"/>
      <c r="K32" s="337"/>
      <c r="L32" s="318">
        <v>2</v>
      </c>
      <c r="M32" s="341">
        <v>2</v>
      </c>
      <c r="N32" s="341">
        <v>2</v>
      </c>
      <c r="O32" s="321"/>
    </row>
    <row r="33" spans="1:15" x14ac:dyDescent="0.25">
      <c r="A33" s="478"/>
      <c r="B33" s="326" t="s">
        <v>179</v>
      </c>
      <c r="C33" s="327"/>
      <c r="D33" s="339"/>
      <c r="E33" s="328"/>
      <c r="F33" s="328"/>
      <c r="G33" s="328"/>
      <c r="H33" s="340"/>
      <c r="I33" s="328"/>
      <c r="J33" s="328"/>
      <c r="K33" s="328"/>
      <c r="L33" s="328"/>
      <c r="M33" s="328"/>
      <c r="N33" s="328"/>
      <c r="O33" s="321"/>
    </row>
    <row r="34" spans="1:15" x14ac:dyDescent="0.25">
      <c r="A34" s="478"/>
      <c r="B34" s="315" t="s">
        <v>180</v>
      </c>
      <c r="C34" s="316" t="s">
        <v>4</v>
      </c>
      <c r="D34" s="316" t="s">
        <v>149</v>
      </c>
      <c r="E34" s="318">
        <v>8</v>
      </c>
      <c r="F34" s="318">
        <v>10</v>
      </c>
      <c r="G34" s="341">
        <v>10</v>
      </c>
      <c r="H34" s="341">
        <v>10</v>
      </c>
      <c r="I34" s="318"/>
      <c r="J34" s="318"/>
      <c r="K34" s="318"/>
      <c r="L34" s="318">
        <v>10</v>
      </c>
      <c r="M34" s="341">
        <v>10</v>
      </c>
      <c r="N34" s="341">
        <v>10</v>
      </c>
      <c r="O34" s="321"/>
    </row>
    <row r="35" spans="1:15" x14ac:dyDescent="0.25">
      <c r="A35" s="479"/>
      <c r="B35" s="315" t="s">
        <v>181</v>
      </c>
      <c r="C35" s="316" t="s">
        <v>4</v>
      </c>
      <c r="D35" s="316" t="s">
        <v>149</v>
      </c>
      <c r="E35" s="318">
        <v>737</v>
      </c>
      <c r="F35" s="318">
        <v>705</v>
      </c>
      <c r="G35" s="318">
        <v>705</v>
      </c>
      <c r="H35" s="318">
        <v>707</v>
      </c>
      <c r="I35" s="318"/>
      <c r="J35" s="318"/>
      <c r="K35" s="318"/>
      <c r="L35" s="318">
        <v>707</v>
      </c>
      <c r="M35" s="318">
        <v>705</v>
      </c>
      <c r="N35" s="318">
        <v>705</v>
      </c>
      <c r="O35" s="321"/>
    </row>
    <row r="36" spans="1:15" x14ac:dyDescent="0.25">
      <c r="A36" s="479"/>
      <c r="B36" s="315" t="s">
        <v>182</v>
      </c>
      <c r="C36" s="316" t="s">
        <v>4</v>
      </c>
      <c r="D36" s="316" t="s">
        <v>149</v>
      </c>
      <c r="E36" s="318">
        <v>624</v>
      </c>
      <c r="F36" s="318">
        <v>596</v>
      </c>
      <c r="G36" s="318">
        <v>596</v>
      </c>
      <c r="H36" s="318">
        <v>598</v>
      </c>
      <c r="I36" s="318"/>
      <c r="J36" s="318"/>
      <c r="K36" s="318"/>
      <c r="L36" s="318">
        <v>598</v>
      </c>
      <c r="M36" s="318">
        <v>596</v>
      </c>
      <c r="N36" s="318">
        <v>596</v>
      </c>
      <c r="O36" s="321"/>
    </row>
    <row r="37" spans="1:15" x14ac:dyDescent="0.25">
      <c r="A37" s="479"/>
      <c r="B37" s="315" t="s">
        <v>183</v>
      </c>
      <c r="C37" s="316" t="s">
        <v>4</v>
      </c>
      <c r="D37" s="316" t="s">
        <v>149</v>
      </c>
      <c r="E37" s="318">
        <v>113</v>
      </c>
      <c r="F37" s="318">
        <v>109</v>
      </c>
      <c r="G37" s="318">
        <v>109</v>
      </c>
      <c r="H37" s="318">
        <v>109</v>
      </c>
      <c r="I37" s="318"/>
      <c r="J37" s="318"/>
      <c r="K37" s="318"/>
      <c r="L37" s="318">
        <v>109</v>
      </c>
      <c r="M37" s="318">
        <v>109</v>
      </c>
      <c r="N37" s="318">
        <v>109</v>
      </c>
      <c r="O37" s="321"/>
    </row>
    <row r="38" spans="1:15" x14ac:dyDescent="0.25">
      <c r="A38" s="479"/>
      <c r="B38" s="326" t="s">
        <v>184</v>
      </c>
      <c r="C38" s="327"/>
      <c r="D38" s="339"/>
      <c r="E38" s="328"/>
      <c r="F38" s="328"/>
      <c r="G38" s="328"/>
      <c r="H38" s="340"/>
      <c r="I38" s="328"/>
      <c r="J38" s="328"/>
      <c r="K38" s="328"/>
      <c r="L38" s="328"/>
      <c r="M38" s="328"/>
      <c r="N38" s="328"/>
      <c r="O38" s="321"/>
    </row>
    <row r="39" spans="1:15" x14ac:dyDescent="0.25">
      <c r="A39" s="479"/>
      <c r="B39" s="315" t="s">
        <v>185</v>
      </c>
      <c r="C39" s="316" t="s">
        <v>151</v>
      </c>
      <c r="D39" s="316" t="s">
        <v>149</v>
      </c>
      <c r="E39" s="323">
        <v>14173080241.450001</v>
      </c>
      <c r="F39" s="323">
        <v>25563022831.970001</v>
      </c>
      <c r="G39" s="323">
        <v>56693465351.93</v>
      </c>
      <c r="H39" s="323">
        <v>56693465351.93</v>
      </c>
      <c r="I39" s="323"/>
      <c r="J39" s="323"/>
      <c r="K39" s="323"/>
      <c r="L39" s="318">
        <v>56693465351.93</v>
      </c>
      <c r="M39" s="323">
        <v>96378891098.280991</v>
      </c>
      <c r="N39" s="323">
        <v>134930447537.59338</v>
      </c>
      <c r="O39" s="321"/>
    </row>
    <row r="40" spans="1:15" x14ac:dyDescent="0.25">
      <c r="A40" s="479"/>
      <c r="B40" s="315" t="s">
        <v>186</v>
      </c>
      <c r="C40" s="316" t="s">
        <v>151</v>
      </c>
      <c r="D40" s="316" t="s">
        <v>149</v>
      </c>
      <c r="E40" s="323">
        <v>20191739014.540001</v>
      </c>
      <c r="F40" s="323">
        <v>42138278512.809998</v>
      </c>
      <c r="G40" s="323">
        <v>56693465351.93</v>
      </c>
      <c r="H40" s="323">
        <v>56693465351.93</v>
      </c>
      <c r="I40" s="323"/>
      <c r="J40" s="323"/>
      <c r="K40" s="323"/>
      <c r="L40" s="318">
        <v>56693465351.93</v>
      </c>
      <c r="M40" s="323">
        <v>96378891098.280991</v>
      </c>
      <c r="N40" s="323">
        <v>134930447537.59338</v>
      </c>
      <c r="O40" s="321"/>
    </row>
    <row r="41" spans="1:15" x14ac:dyDescent="0.25">
      <c r="A41" s="479"/>
      <c r="B41" s="315" t="s">
        <v>187</v>
      </c>
      <c r="C41" s="316" t="s">
        <v>151</v>
      </c>
      <c r="D41" s="316" t="s">
        <v>149</v>
      </c>
      <c r="E41" s="323">
        <v>19163637109.529999</v>
      </c>
      <c r="F41" s="323">
        <v>40705221089.989998</v>
      </c>
      <c r="G41" s="323">
        <v>56693465351.93</v>
      </c>
      <c r="H41" s="323">
        <v>13918495206.83</v>
      </c>
      <c r="I41" s="323"/>
      <c r="J41" s="323"/>
      <c r="K41" s="323"/>
      <c r="L41" s="318">
        <v>13918495206.83</v>
      </c>
      <c r="M41" s="323">
        <v>96378891098.280991</v>
      </c>
      <c r="N41" s="323">
        <v>134930447537.59338</v>
      </c>
      <c r="O41" s="321"/>
    </row>
    <row r="42" spans="1:15" ht="15.75" thickBot="1" x14ac:dyDescent="0.3">
      <c r="A42" s="480"/>
      <c r="B42" s="315" t="s">
        <v>188</v>
      </c>
      <c r="C42" s="316" t="s">
        <v>189</v>
      </c>
      <c r="D42" s="316" t="s">
        <v>149</v>
      </c>
      <c r="E42" s="342">
        <v>0.94908304310640756</v>
      </c>
      <c r="F42" s="342">
        <v>0.96599155273074688</v>
      </c>
      <c r="G42" s="342">
        <v>1</v>
      </c>
      <c r="H42" s="342">
        <v>0.24550440020608436</v>
      </c>
      <c r="I42" s="342"/>
      <c r="J42" s="342"/>
      <c r="K42" s="342"/>
      <c r="L42" s="342">
        <v>0.24550440020608436</v>
      </c>
      <c r="M42" s="323">
        <v>0</v>
      </c>
      <c r="N42" s="323">
        <v>0</v>
      </c>
      <c r="O42" s="321"/>
    </row>
    <row r="43" spans="1:15" x14ac:dyDescent="0.25">
      <c r="H43" s="344"/>
      <c r="I43" s="344"/>
      <c r="L43" s="344"/>
    </row>
    <row r="44" spans="1:15" x14ac:dyDescent="0.25">
      <c r="G44" s="345"/>
      <c r="L44" s="344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3622047244094491" right="0.19685039370078741" top="0.39370078740157483" bottom="0.35433070866141736" header="0.19685039370078741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16"/>
  <sheetViews>
    <sheetView topLeftCell="A39" zoomScale="95" zoomScaleNormal="95" workbookViewId="0">
      <selection activeCell="A52" sqref="A52:K52"/>
    </sheetView>
  </sheetViews>
  <sheetFormatPr baseColWidth="10" defaultColWidth="12.7109375" defaultRowHeight="12.75" x14ac:dyDescent="0.2"/>
  <cols>
    <col min="1" max="1" width="5.5703125" style="346" customWidth="1"/>
    <col min="2" max="2" width="5.5703125" style="362" customWidth="1"/>
    <col min="3" max="3" width="40.28515625" style="348" customWidth="1"/>
    <col min="4" max="4" width="10.7109375" style="349" customWidth="1"/>
    <col min="5" max="5" width="11.5703125" style="349" customWidth="1"/>
    <col min="6" max="6" width="13.42578125" style="366" customWidth="1"/>
    <col min="7" max="7" width="14" style="349" customWidth="1"/>
    <col min="8" max="8" width="12.7109375" style="349" customWidth="1"/>
    <col min="9" max="9" width="16.42578125" style="351" customWidth="1"/>
    <col min="10" max="10" width="12.7109375" style="349" customWidth="1"/>
    <col min="11" max="11" width="12" style="349" customWidth="1"/>
    <col min="12" max="12" width="13.42578125" style="349" customWidth="1"/>
    <col min="13" max="13" width="18.5703125" style="349" customWidth="1"/>
    <col min="14" max="22" width="9" style="352" customWidth="1"/>
    <col min="23" max="43" width="9" style="346" customWidth="1"/>
    <col min="44" max="65" width="9" style="353" customWidth="1"/>
    <col min="66" max="951" width="12.7109375" style="353"/>
    <col min="952" max="952" width="11.5703125" style="353" customWidth="1"/>
    <col min="953" max="16384" width="12.7109375" style="353"/>
  </cols>
  <sheetData>
    <row r="1" spans="1:43" ht="6" customHeight="1" x14ac:dyDescent="0.2">
      <c r="B1" s="347"/>
      <c r="F1" s="350"/>
    </row>
    <row r="2" spans="1:43" x14ac:dyDescent="0.2">
      <c r="B2" s="347"/>
      <c r="F2" s="350"/>
    </row>
    <row r="3" spans="1:43" x14ac:dyDescent="0.2">
      <c r="B3" s="347"/>
      <c r="F3" s="350"/>
    </row>
    <row r="4" spans="1:43" ht="14.65" customHeight="1" x14ac:dyDescent="0.2">
      <c r="B4" s="347"/>
      <c r="F4" s="354"/>
      <c r="G4" s="354"/>
    </row>
    <row r="5" spans="1:43" ht="10.5" customHeight="1" x14ac:dyDescent="0.2">
      <c r="B5" s="347"/>
      <c r="F5" s="350"/>
    </row>
    <row r="6" spans="1:43" ht="3" customHeight="1" x14ac:dyDescent="0.2">
      <c r="B6" s="350"/>
      <c r="C6" s="349"/>
      <c r="E6" s="351"/>
      <c r="F6" s="354"/>
      <c r="G6" s="351"/>
      <c r="H6" s="351"/>
      <c r="J6" s="355"/>
      <c r="K6" s="355"/>
      <c r="L6" s="355"/>
    </row>
    <row r="7" spans="1:43" ht="27.75" customHeight="1" x14ac:dyDescent="0.2">
      <c r="B7" s="356"/>
      <c r="C7" s="501" t="s">
        <v>55</v>
      </c>
      <c r="D7" s="501"/>
      <c r="E7" s="501"/>
      <c r="F7" s="501"/>
      <c r="G7" s="501"/>
      <c r="H7" s="501"/>
      <c r="I7" s="501"/>
      <c r="J7" s="501"/>
      <c r="K7" s="501"/>
      <c r="L7" s="501"/>
      <c r="M7" s="501"/>
    </row>
    <row r="8" spans="1:43" ht="19.5" customHeight="1" x14ac:dyDescent="0.2">
      <c r="B8" s="356"/>
      <c r="C8" s="502" t="s">
        <v>250</v>
      </c>
      <c r="D8" s="502"/>
      <c r="E8" s="502"/>
      <c r="F8" s="502"/>
      <c r="G8" s="502"/>
      <c r="H8" s="502"/>
      <c r="I8" s="502"/>
      <c r="J8" s="502"/>
      <c r="K8" s="502"/>
      <c r="L8" s="502"/>
      <c r="M8" s="502"/>
    </row>
    <row r="9" spans="1:43" ht="21" customHeight="1" x14ac:dyDescent="0.2">
      <c r="B9" s="356"/>
      <c r="C9" s="501" t="s">
        <v>56</v>
      </c>
      <c r="D9" s="501"/>
      <c r="E9" s="501"/>
      <c r="F9" s="501"/>
      <c r="G9" s="501"/>
      <c r="H9" s="501"/>
      <c r="I9" s="501"/>
      <c r="J9" s="501"/>
      <c r="K9" s="501"/>
      <c r="L9" s="501"/>
      <c r="M9" s="501"/>
    </row>
    <row r="10" spans="1:43" ht="3.75" customHeight="1" x14ac:dyDescent="0.2">
      <c r="B10" s="356"/>
      <c r="C10" s="356"/>
      <c r="D10" s="356"/>
      <c r="E10" s="356"/>
      <c r="F10" s="354"/>
      <c r="G10" s="351"/>
      <c r="H10" s="356"/>
      <c r="I10" s="357"/>
      <c r="J10" s="355"/>
      <c r="K10" s="355"/>
      <c r="L10" s="358"/>
      <c r="M10" s="356"/>
    </row>
    <row r="11" spans="1:43" ht="19.5" customHeight="1" x14ac:dyDescent="0.2">
      <c r="B11" s="356"/>
      <c r="C11" s="501" t="s">
        <v>57</v>
      </c>
      <c r="D11" s="501"/>
      <c r="E11" s="501"/>
      <c r="F11" s="501"/>
      <c r="G11" s="501"/>
      <c r="H11" s="501"/>
      <c r="I11" s="501"/>
      <c r="J11" s="501"/>
      <c r="K11" s="501"/>
      <c r="L11" s="501"/>
      <c r="M11" s="501"/>
    </row>
    <row r="12" spans="1:43" ht="3.75" customHeight="1" x14ac:dyDescent="0.2">
      <c r="B12" s="350"/>
      <c r="C12" s="349"/>
      <c r="E12" s="351"/>
      <c r="F12" s="354"/>
      <c r="G12" s="351"/>
      <c r="H12" s="351"/>
      <c r="J12" s="355"/>
      <c r="K12" s="355"/>
      <c r="L12" s="355"/>
    </row>
    <row r="13" spans="1:43" s="360" customFormat="1" ht="19.5" customHeight="1" x14ac:dyDescent="0.2">
      <c r="A13" s="352"/>
      <c r="B13" s="503"/>
      <c r="C13" s="503" t="s">
        <v>58</v>
      </c>
      <c r="D13" s="504" t="s">
        <v>251</v>
      </c>
      <c r="E13" s="504"/>
      <c r="F13" s="504"/>
      <c r="G13" s="504" t="s">
        <v>252</v>
      </c>
      <c r="H13" s="504"/>
      <c r="I13" s="504"/>
      <c r="J13" s="504" t="s">
        <v>253</v>
      </c>
      <c r="K13" s="504"/>
      <c r="L13" s="504"/>
      <c r="M13" s="504" t="s">
        <v>254</v>
      </c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  <c r="AM13" s="359"/>
      <c r="AN13" s="359"/>
      <c r="AO13" s="359"/>
      <c r="AP13" s="359"/>
      <c r="AQ13" s="359"/>
    </row>
    <row r="14" spans="1:43" s="360" customFormat="1" ht="47.1" customHeight="1" x14ac:dyDescent="0.2">
      <c r="A14" s="352"/>
      <c r="B14" s="503"/>
      <c r="C14" s="503"/>
      <c r="D14" s="361" t="s">
        <v>59</v>
      </c>
      <c r="E14" s="361" t="s">
        <v>60</v>
      </c>
      <c r="F14" s="361" t="s">
        <v>255</v>
      </c>
      <c r="G14" s="361" t="s">
        <v>59</v>
      </c>
      <c r="H14" s="361" t="s">
        <v>60</v>
      </c>
      <c r="I14" s="361" t="s">
        <v>255</v>
      </c>
      <c r="J14" s="361" t="s">
        <v>59</v>
      </c>
      <c r="K14" s="361" t="s">
        <v>60</v>
      </c>
      <c r="L14" s="361" t="s">
        <v>255</v>
      </c>
      <c r="M14" s="504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</row>
    <row r="15" spans="1:43" ht="6.75" customHeight="1" x14ac:dyDescent="0.2">
      <c r="C15" s="362"/>
      <c r="D15" s="363"/>
      <c r="E15" s="364"/>
      <c r="F15" s="364"/>
      <c r="G15" s="365"/>
      <c r="H15" s="365"/>
      <c r="I15" s="365"/>
      <c r="J15" s="364"/>
      <c r="K15" s="364"/>
      <c r="L15" s="364"/>
      <c r="M15" s="366"/>
    </row>
    <row r="16" spans="1:43" s="371" customFormat="1" ht="31.9" customHeight="1" x14ac:dyDescent="0.2">
      <c r="A16" s="367"/>
      <c r="B16" s="368"/>
      <c r="C16" s="368" t="s">
        <v>61</v>
      </c>
      <c r="D16" s="369"/>
      <c r="E16" s="361"/>
      <c r="F16" s="361"/>
      <c r="G16" s="361"/>
      <c r="H16" s="361"/>
      <c r="I16" s="361"/>
      <c r="J16" s="361"/>
      <c r="K16" s="361"/>
      <c r="L16" s="361"/>
      <c r="M16" s="369"/>
      <c r="N16" s="370"/>
      <c r="O16" s="370"/>
      <c r="P16" s="370"/>
      <c r="Q16" s="370"/>
      <c r="R16" s="370"/>
      <c r="S16" s="370"/>
      <c r="T16" s="370"/>
      <c r="U16" s="370"/>
      <c r="V16" s="370"/>
      <c r="W16" s="367"/>
      <c r="X16" s="367"/>
      <c r="Y16" s="367"/>
      <c r="Z16" s="367"/>
      <c r="AA16" s="367"/>
      <c r="AB16" s="367"/>
      <c r="AC16" s="367"/>
      <c r="AD16" s="367"/>
      <c r="AE16" s="367"/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  <c r="AP16" s="367"/>
      <c r="AQ16" s="367"/>
    </row>
    <row r="17" spans="1:22" ht="15.95" customHeight="1" x14ac:dyDescent="0.2">
      <c r="C17" s="362"/>
      <c r="D17" s="363"/>
      <c r="E17" s="364"/>
      <c r="F17" s="364"/>
      <c r="G17" s="365"/>
      <c r="H17" s="365"/>
      <c r="I17" s="365"/>
      <c r="J17" s="364"/>
      <c r="K17" s="364"/>
      <c r="L17" s="364"/>
      <c r="M17" s="366"/>
    </row>
    <row r="18" spans="1:22" s="346" customFormat="1" ht="14.85" customHeight="1" x14ac:dyDescent="0.2">
      <c r="B18" s="363">
        <v>1</v>
      </c>
      <c r="C18" s="372" t="s">
        <v>62</v>
      </c>
      <c r="D18" s="373">
        <v>0.95</v>
      </c>
      <c r="E18" s="373">
        <v>1</v>
      </c>
      <c r="F18" s="374">
        <f t="shared" ref="F18:F49" si="0">E18/D18*100</f>
        <v>105.26315789473684</v>
      </c>
      <c r="G18" s="373">
        <v>0.95</v>
      </c>
      <c r="H18" s="373">
        <v>1</v>
      </c>
      <c r="I18" s="375">
        <f t="shared" ref="I18:I49" si="1">H18/G18*100</f>
        <v>105.26315789473684</v>
      </c>
      <c r="J18" s="373">
        <v>0.95</v>
      </c>
      <c r="K18" s="373">
        <v>1</v>
      </c>
      <c r="L18" s="375">
        <f t="shared" ref="L18:L23" si="2">+K18/J18*100</f>
        <v>105.26315789473684</v>
      </c>
      <c r="M18" s="376">
        <f t="shared" ref="M18:M23" si="3">(F18+I18+L18)/3</f>
        <v>105.26315789473684</v>
      </c>
      <c r="N18" s="352"/>
      <c r="O18" s="352"/>
      <c r="P18" s="352"/>
      <c r="Q18" s="352"/>
      <c r="R18" s="352"/>
      <c r="S18" s="352"/>
      <c r="T18" s="352"/>
      <c r="U18" s="352"/>
      <c r="V18" s="352"/>
    </row>
    <row r="19" spans="1:22" s="346" customFormat="1" ht="26.45" customHeight="1" x14ac:dyDescent="0.2">
      <c r="B19" s="363">
        <v>2</v>
      </c>
      <c r="C19" s="372" t="s">
        <v>63</v>
      </c>
      <c r="D19" s="373">
        <v>4.75</v>
      </c>
      <c r="E19" s="373">
        <v>5</v>
      </c>
      <c r="F19" s="374">
        <f t="shared" si="0"/>
        <v>105.26315789473684</v>
      </c>
      <c r="G19" s="373">
        <v>4.75</v>
      </c>
      <c r="H19" s="373">
        <v>5</v>
      </c>
      <c r="I19" s="375">
        <f t="shared" si="1"/>
        <v>105.26315789473684</v>
      </c>
      <c r="J19" s="373">
        <v>4.75</v>
      </c>
      <c r="K19" s="373">
        <v>5</v>
      </c>
      <c r="L19" s="375">
        <f t="shared" si="2"/>
        <v>105.26315789473684</v>
      </c>
      <c r="M19" s="376">
        <f t="shared" si="3"/>
        <v>105.26315789473684</v>
      </c>
      <c r="N19" s="352"/>
      <c r="O19" s="352"/>
      <c r="P19" s="352"/>
      <c r="Q19" s="352"/>
      <c r="R19" s="352"/>
      <c r="S19" s="352"/>
      <c r="T19" s="352"/>
      <c r="U19" s="352"/>
      <c r="V19" s="352"/>
    </row>
    <row r="20" spans="1:22" s="346" customFormat="1" ht="20.45" customHeight="1" x14ac:dyDescent="0.2">
      <c r="B20" s="363">
        <v>3</v>
      </c>
      <c r="C20" s="372" t="s">
        <v>64</v>
      </c>
      <c r="D20" s="373">
        <v>0.95</v>
      </c>
      <c r="E20" s="373">
        <v>1</v>
      </c>
      <c r="F20" s="374">
        <f t="shared" si="0"/>
        <v>105.26315789473684</v>
      </c>
      <c r="G20" s="373">
        <v>2.75</v>
      </c>
      <c r="H20" s="373">
        <v>2.9750000000000001</v>
      </c>
      <c r="I20" s="375">
        <f t="shared" si="1"/>
        <v>108.18181818181817</v>
      </c>
      <c r="J20" s="373">
        <v>2.75</v>
      </c>
      <c r="K20" s="373">
        <v>2.9765000000000001</v>
      </c>
      <c r="L20" s="375">
        <f t="shared" si="2"/>
        <v>108.23636363636365</v>
      </c>
      <c r="M20" s="376">
        <f t="shared" si="3"/>
        <v>107.22711323763956</v>
      </c>
      <c r="N20" s="352"/>
      <c r="O20" s="352"/>
      <c r="P20" s="352"/>
      <c r="Q20" s="352"/>
      <c r="R20" s="352"/>
      <c r="S20" s="352"/>
      <c r="T20" s="352"/>
      <c r="U20" s="352"/>
      <c r="V20" s="352"/>
    </row>
    <row r="21" spans="1:22" s="346" customFormat="1" ht="27.2" customHeight="1" x14ac:dyDescent="0.2">
      <c r="B21" s="363">
        <v>4</v>
      </c>
      <c r="C21" s="372" t="s">
        <v>65</v>
      </c>
      <c r="D21" s="373">
        <v>2.85</v>
      </c>
      <c r="E21" s="373">
        <v>2.8481000000000001</v>
      </c>
      <c r="F21" s="374">
        <f t="shared" si="0"/>
        <v>99.933333333333323</v>
      </c>
      <c r="G21" s="373">
        <v>2.85</v>
      </c>
      <c r="H21" s="373">
        <v>2.8308</v>
      </c>
      <c r="I21" s="375">
        <f t="shared" si="1"/>
        <v>99.326315789473682</v>
      </c>
      <c r="J21" s="373">
        <v>2.85</v>
      </c>
      <c r="K21" s="373">
        <v>2.8306</v>
      </c>
      <c r="L21" s="375">
        <f t="shared" si="2"/>
        <v>99.319298245614036</v>
      </c>
      <c r="M21" s="376">
        <f t="shared" si="3"/>
        <v>99.526315789473685</v>
      </c>
      <c r="N21" s="352"/>
      <c r="O21" s="352"/>
      <c r="P21" s="352"/>
      <c r="Q21" s="352"/>
      <c r="R21" s="352"/>
      <c r="S21" s="352"/>
      <c r="T21" s="352"/>
      <c r="U21" s="352"/>
      <c r="V21" s="352"/>
    </row>
    <row r="22" spans="1:22" s="346" customFormat="1" ht="21" x14ac:dyDescent="0.2">
      <c r="B22" s="363">
        <v>5</v>
      </c>
      <c r="C22" s="372" t="s">
        <v>66</v>
      </c>
      <c r="D22" s="373">
        <v>3.85</v>
      </c>
      <c r="E22" s="373">
        <v>4.9667000000000003</v>
      </c>
      <c r="F22" s="374">
        <f t="shared" si="0"/>
        <v>129.0051948051948</v>
      </c>
      <c r="G22" s="373">
        <v>5.5</v>
      </c>
      <c r="H22" s="377">
        <v>5.7858999999999998</v>
      </c>
      <c r="I22" s="375">
        <f t="shared" si="1"/>
        <v>105.19818181818181</v>
      </c>
      <c r="J22" s="373">
        <v>6.5</v>
      </c>
      <c r="K22" s="373">
        <v>6.9949000000000003</v>
      </c>
      <c r="L22" s="375">
        <f t="shared" si="2"/>
        <v>107.61384615384615</v>
      </c>
      <c r="M22" s="376">
        <f t="shared" si="3"/>
        <v>113.93907425907425</v>
      </c>
      <c r="N22" s="352"/>
      <c r="O22" s="352"/>
      <c r="P22" s="352"/>
      <c r="Q22" s="352"/>
      <c r="R22" s="352"/>
      <c r="S22" s="352"/>
      <c r="T22" s="352"/>
      <c r="U22" s="352" t="s">
        <v>256</v>
      </c>
      <c r="V22" s="352"/>
    </row>
    <row r="23" spans="1:22" s="346" customFormat="1" ht="27.2" customHeight="1" x14ac:dyDescent="0.2">
      <c r="B23" s="363">
        <v>6</v>
      </c>
      <c r="C23" s="372" t="s">
        <v>67</v>
      </c>
      <c r="D23" s="373">
        <v>1.51</v>
      </c>
      <c r="E23" s="373">
        <v>1.5903</v>
      </c>
      <c r="F23" s="374">
        <f t="shared" si="0"/>
        <v>105.31788079470199</v>
      </c>
      <c r="G23" s="373">
        <v>3.61</v>
      </c>
      <c r="H23" s="377">
        <v>1.5691999999999999</v>
      </c>
      <c r="I23" s="375">
        <f t="shared" si="1"/>
        <v>43.468144044321328</v>
      </c>
      <c r="J23" s="373">
        <v>4.45</v>
      </c>
      <c r="K23" s="373">
        <v>4.5426000000000002</v>
      </c>
      <c r="L23" s="375">
        <f t="shared" si="2"/>
        <v>102.0808988764045</v>
      </c>
      <c r="M23" s="376">
        <f t="shared" si="3"/>
        <v>83.62230790514262</v>
      </c>
      <c r="N23" s="352"/>
      <c r="O23" s="352"/>
      <c r="P23" s="352"/>
      <c r="Q23" s="352"/>
      <c r="R23" s="352"/>
      <c r="S23" s="352"/>
      <c r="T23" s="352"/>
      <c r="U23" s="352"/>
      <c r="V23" s="352"/>
    </row>
    <row r="24" spans="1:22" s="346" customFormat="1" ht="28.5" customHeight="1" x14ac:dyDescent="0.2">
      <c r="B24" s="363">
        <v>7</v>
      </c>
      <c r="C24" s="372" t="s">
        <v>68</v>
      </c>
      <c r="D24" s="373">
        <v>2</v>
      </c>
      <c r="E24" s="373">
        <v>3</v>
      </c>
      <c r="F24" s="374">
        <f t="shared" si="0"/>
        <v>150</v>
      </c>
      <c r="G24" s="373">
        <v>2</v>
      </c>
      <c r="H24" s="377">
        <v>2</v>
      </c>
      <c r="I24" s="375">
        <f t="shared" si="1"/>
        <v>100</v>
      </c>
      <c r="J24" s="378" t="s">
        <v>257</v>
      </c>
      <c r="K24" s="378" t="s">
        <v>257</v>
      </c>
      <c r="L24" s="375" t="s">
        <v>257</v>
      </c>
      <c r="M24" s="376">
        <f>F24+I24/2</f>
        <v>200</v>
      </c>
      <c r="N24" s="352"/>
      <c r="O24" s="352"/>
      <c r="P24" s="352"/>
      <c r="Q24" s="352"/>
      <c r="R24" s="352"/>
      <c r="S24" s="352"/>
      <c r="T24" s="352"/>
      <c r="U24" s="352"/>
      <c r="V24" s="352"/>
    </row>
    <row r="25" spans="1:22" s="346" customFormat="1" ht="27.2" customHeight="1" x14ac:dyDescent="0.2">
      <c r="B25" s="363">
        <v>8</v>
      </c>
      <c r="C25" s="372" t="s">
        <v>69</v>
      </c>
      <c r="D25" s="373">
        <v>1.26</v>
      </c>
      <c r="E25" s="373">
        <v>1.9519</v>
      </c>
      <c r="F25" s="374">
        <f t="shared" si="0"/>
        <v>154.9126984126984</v>
      </c>
      <c r="G25" s="373">
        <v>1.87</v>
      </c>
      <c r="H25" s="377">
        <v>1.9371</v>
      </c>
      <c r="I25" s="375">
        <f t="shared" si="1"/>
        <v>103.58823529411765</v>
      </c>
      <c r="J25" s="373">
        <v>2.0499999999999998</v>
      </c>
      <c r="K25" s="373">
        <v>2.1591</v>
      </c>
      <c r="L25" s="375">
        <f t="shared" ref="L25:L32" si="4">+K25/J25*100</f>
        <v>105.3219512195122</v>
      </c>
      <c r="M25" s="376">
        <f t="shared" ref="M25:M49" si="5">(F25+I25+L25)/3</f>
        <v>121.27429497544274</v>
      </c>
      <c r="N25" s="352"/>
      <c r="O25" s="352"/>
      <c r="P25" s="352"/>
      <c r="Q25" s="352"/>
      <c r="R25" s="352"/>
      <c r="S25" s="352"/>
      <c r="T25" s="352"/>
      <c r="U25" s="352"/>
      <c r="V25" s="352"/>
    </row>
    <row r="26" spans="1:22" s="346" customFormat="1" ht="14.85" customHeight="1" x14ac:dyDescent="0.2">
      <c r="B26" s="363">
        <v>9</v>
      </c>
      <c r="C26" s="372" t="s">
        <v>70</v>
      </c>
      <c r="D26" s="373">
        <v>0.9</v>
      </c>
      <c r="E26" s="373">
        <v>1</v>
      </c>
      <c r="F26" s="374">
        <f t="shared" si="0"/>
        <v>111.11111111111111</v>
      </c>
      <c r="G26" s="373">
        <v>0.9</v>
      </c>
      <c r="H26" s="377">
        <v>1</v>
      </c>
      <c r="I26" s="375">
        <f t="shared" si="1"/>
        <v>111.11111111111111</v>
      </c>
      <c r="J26" s="373">
        <v>0.9</v>
      </c>
      <c r="K26" s="373">
        <v>1</v>
      </c>
      <c r="L26" s="375">
        <f t="shared" si="4"/>
        <v>111.11111111111111</v>
      </c>
      <c r="M26" s="376">
        <f t="shared" si="5"/>
        <v>111.11111111111113</v>
      </c>
      <c r="N26" s="352"/>
      <c r="O26" s="352"/>
      <c r="P26" s="352"/>
      <c r="Q26" s="352"/>
      <c r="R26" s="352"/>
      <c r="S26" s="352"/>
      <c r="T26" s="352"/>
      <c r="U26" s="352"/>
      <c r="V26" s="352"/>
    </row>
    <row r="27" spans="1:22" s="346" customFormat="1" ht="14.85" customHeight="1" x14ac:dyDescent="0.2">
      <c r="B27" s="363">
        <v>10</v>
      </c>
      <c r="C27" s="372" t="s">
        <v>71</v>
      </c>
      <c r="D27" s="377">
        <v>1</v>
      </c>
      <c r="E27" s="377">
        <v>1</v>
      </c>
      <c r="F27" s="374">
        <f t="shared" si="0"/>
        <v>100</v>
      </c>
      <c r="G27" s="373">
        <v>1</v>
      </c>
      <c r="H27" s="373">
        <v>1</v>
      </c>
      <c r="I27" s="375">
        <f t="shared" si="1"/>
        <v>100</v>
      </c>
      <c r="J27" s="373">
        <v>1</v>
      </c>
      <c r="K27" s="373">
        <v>1</v>
      </c>
      <c r="L27" s="375">
        <f t="shared" si="4"/>
        <v>100</v>
      </c>
      <c r="M27" s="376">
        <f t="shared" si="5"/>
        <v>100</v>
      </c>
      <c r="N27" s="352"/>
      <c r="O27" s="352"/>
      <c r="P27" s="352"/>
      <c r="Q27" s="352"/>
      <c r="R27" s="352"/>
      <c r="S27" s="352"/>
      <c r="T27" s="352"/>
      <c r="U27" s="352"/>
      <c r="V27" s="352"/>
    </row>
    <row r="28" spans="1:22" s="346" customFormat="1" ht="14.85" customHeight="1" x14ac:dyDescent="0.2">
      <c r="B28" s="363">
        <v>11</v>
      </c>
      <c r="C28" s="372" t="s">
        <v>72</v>
      </c>
      <c r="D28" s="377">
        <v>1</v>
      </c>
      <c r="E28" s="377">
        <v>1</v>
      </c>
      <c r="F28" s="374">
        <f t="shared" si="0"/>
        <v>100</v>
      </c>
      <c r="G28" s="373">
        <v>1</v>
      </c>
      <c r="H28" s="377">
        <v>1</v>
      </c>
      <c r="I28" s="375">
        <f t="shared" si="1"/>
        <v>100</v>
      </c>
      <c r="J28" s="373">
        <v>1</v>
      </c>
      <c r="K28" s="373">
        <v>1</v>
      </c>
      <c r="L28" s="375">
        <f t="shared" si="4"/>
        <v>100</v>
      </c>
      <c r="M28" s="376">
        <f t="shared" si="5"/>
        <v>100</v>
      </c>
      <c r="N28" s="352"/>
      <c r="O28" s="352"/>
      <c r="P28" s="352"/>
      <c r="Q28" s="352"/>
      <c r="R28" s="352"/>
      <c r="S28" s="352"/>
      <c r="T28" s="352"/>
      <c r="U28" s="352"/>
      <c r="V28" s="352"/>
    </row>
    <row r="29" spans="1:22" s="346" customFormat="1" ht="14.85" customHeight="1" x14ac:dyDescent="0.2">
      <c r="B29" s="363">
        <v>12</v>
      </c>
      <c r="C29" s="372" t="s">
        <v>73</v>
      </c>
      <c r="D29" s="377">
        <v>1</v>
      </c>
      <c r="E29" s="377">
        <v>1</v>
      </c>
      <c r="F29" s="374">
        <f t="shared" si="0"/>
        <v>100</v>
      </c>
      <c r="G29" s="377">
        <v>1</v>
      </c>
      <c r="H29" s="377">
        <v>1</v>
      </c>
      <c r="I29" s="375">
        <f t="shared" si="1"/>
        <v>100</v>
      </c>
      <c r="J29" s="373">
        <v>1</v>
      </c>
      <c r="K29" s="373">
        <v>1</v>
      </c>
      <c r="L29" s="375">
        <f t="shared" si="4"/>
        <v>100</v>
      </c>
      <c r="M29" s="376">
        <f t="shared" si="5"/>
        <v>100</v>
      </c>
      <c r="N29" s="352"/>
      <c r="O29" s="352"/>
      <c r="P29" s="352"/>
      <c r="Q29" s="352"/>
      <c r="R29" s="352"/>
      <c r="S29" s="352"/>
      <c r="T29" s="352"/>
      <c r="U29" s="352"/>
      <c r="V29" s="352"/>
    </row>
    <row r="30" spans="1:22" s="346" customFormat="1" ht="14.85" customHeight="1" x14ac:dyDescent="0.2">
      <c r="B30" s="363">
        <v>13</v>
      </c>
      <c r="C30" s="372" t="s">
        <v>74</v>
      </c>
      <c r="D30" s="377">
        <v>1</v>
      </c>
      <c r="E30" s="377">
        <v>1</v>
      </c>
      <c r="F30" s="374">
        <f t="shared" si="0"/>
        <v>100</v>
      </c>
      <c r="G30" s="377">
        <v>1</v>
      </c>
      <c r="H30" s="377">
        <v>1</v>
      </c>
      <c r="I30" s="375">
        <f t="shared" si="1"/>
        <v>100</v>
      </c>
      <c r="J30" s="373">
        <v>1</v>
      </c>
      <c r="K30" s="373">
        <v>1</v>
      </c>
      <c r="L30" s="375">
        <f t="shared" si="4"/>
        <v>100</v>
      </c>
      <c r="M30" s="376">
        <f t="shared" si="5"/>
        <v>100</v>
      </c>
      <c r="N30" s="352"/>
      <c r="O30" s="352"/>
      <c r="P30" s="352"/>
      <c r="Q30" s="352"/>
      <c r="R30" s="352"/>
      <c r="S30" s="352"/>
      <c r="T30" s="352"/>
      <c r="U30" s="352"/>
      <c r="V30" s="352"/>
    </row>
    <row r="31" spans="1:22" s="352" customFormat="1" ht="14.85" customHeight="1" x14ac:dyDescent="0.2">
      <c r="A31" s="346"/>
      <c r="B31" s="363">
        <v>14</v>
      </c>
      <c r="C31" s="372" t="s">
        <v>75</v>
      </c>
      <c r="D31" s="377">
        <v>2.1</v>
      </c>
      <c r="E31" s="377">
        <v>2.1734</v>
      </c>
      <c r="F31" s="374">
        <f t="shared" si="0"/>
        <v>103.49523809523808</v>
      </c>
      <c r="G31" s="377">
        <v>1</v>
      </c>
      <c r="H31" s="377">
        <v>1</v>
      </c>
      <c r="I31" s="375">
        <f t="shared" si="1"/>
        <v>100</v>
      </c>
      <c r="J31" s="373">
        <v>3.1</v>
      </c>
      <c r="K31" s="373">
        <v>3.1638999999999999</v>
      </c>
      <c r="L31" s="375">
        <f t="shared" si="4"/>
        <v>102.06129032258065</v>
      </c>
      <c r="M31" s="376">
        <f t="shared" si="5"/>
        <v>101.85217613927291</v>
      </c>
    </row>
    <row r="32" spans="1:22" s="346" customFormat="1" ht="14.85" customHeight="1" x14ac:dyDescent="0.2">
      <c r="B32" s="363">
        <v>15</v>
      </c>
      <c r="C32" s="379" t="s">
        <v>76</v>
      </c>
      <c r="D32" s="373">
        <v>1</v>
      </c>
      <c r="E32" s="373">
        <v>1</v>
      </c>
      <c r="F32" s="374">
        <f t="shared" si="0"/>
        <v>100</v>
      </c>
      <c r="G32" s="377">
        <v>1</v>
      </c>
      <c r="H32" s="377">
        <v>1</v>
      </c>
      <c r="I32" s="375">
        <f t="shared" si="1"/>
        <v>100</v>
      </c>
      <c r="J32" s="373">
        <v>1</v>
      </c>
      <c r="K32" s="373">
        <v>1</v>
      </c>
      <c r="L32" s="375">
        <f t="shared" si="4"/>
        <v>100</v>
      </c>
      <c r="M32" s="376">
        <f t="shared" si="5"/>
        <v>100</v>
      </c>
      <c r="N32" s="352"/>
      <c r="O32" s="352"/>
      <c r="P32" s="352"/>
      <c r="Q32" s="352"/>
      <c r="R32" s="352"/>
      <c r="S32" s="352"/>
      <c r="T32" s="352"/>
      <c r="U32" s="352"/>
      <c r="V32" s="352"/>
    </row>
    <row r="33" spans="2:22" s="346" customFormat="1" ht="14.85" customHeight="1" x14ac:dyDescent="0.2">
      <c r="B33" s="363">
        <v>16</v>
      </c>
      <c r="C33" s="372" t="s">
        <v>77</v>
      </c>
      <c r="D33" s="373">
        <v>1</v>
      </c>
      <c r="E33" s="373">
        <v>1</v>
      </c>
      <c r="F33" s="374">
        <f t="shared" si="0"/>
        <v>100</v>
      </c>
      <c r="G33" s="377">
        <v>1</v>
      </c>
      <c r="H33" s="377">
        <v>1</v>
      </c>
      <c r="I33" s="375">
        <f t="shared" si="1"/>
        <v>100</v>
      </c>
      <c r="J33" s="373">
        <v>1.01</v>
      </c>
      <c r="K33" s="373">
        <v>1</v>
      </c>
      <c r="L33" s="375">
        <f>+K34/K34*100</f>
        <v>100</v>
      </c>
      <c r="M33" s="376">
        <f t="shared" si="5"/>
        <v>100</v>
      </c>
      <c r="N33" s="352"/>
      <c r="O33" s="352"/>
      <c r="P33" s="352"/>
      <c r="Q33" s="352"/>
      <c r="R33" s="352"/>
      <c r="S33" s="352"/>
      <c r="T33" s="352"/>
      <c r="U33" s="352"/>
      <c r="V33" s="352"/>
    </row>
    <row r="34" spans="2:22" s="346" customFormat="1" ht="14.85" customHeight="1" x14ac:dyDescent="0.2">
      <c r="B34" s="363">
        <v>17</v>
      </c>
      <c r="C34" s="372" t="s">
        <v>78</v>
      </c>
      <c r="D34" s="373">
        <v>1.93</v>
      </c>
      <c r="E34" s="373">
        <v>1.9332</v>
      </c>
      <c r="F34" s="374">
        <f t="shared" si="0"/>
        <v>100.16580310880829</v>
      </c>
      <c r="G34" s="377">
        <v>1.93</v>
      </c>
      <c r="H34" s="377">
        <v>1.9359999999999999</v>
      </c>
      <c r="I34" s="375">
        <f t="shared" si="1"/>
        <v>100.31088082901553</v>
      </c>
      <c r="J34" s="373">
        <v>1.93</v>
      </c>
      <c r="K34" s="373">
        <v>1.9260999999999999</v>
      </c>
      <c r="L34" s="375">
        <f t="shared" ref="L34:L49" si="6">+K34/J34*100</f>
        <v>99.797927461139892</v>
      </c>
      <c r="M34" s="376">
        <f t="shared" si="5"/>
        <v>100.09153713298791</v>
      </c>
      <c r="N34" s="352"/>
      <c r="O34" s="352"/>
      <c r="P34" s="352"/>
      <c r="Q34" s="352"/>
      <c r="R34" s="352"/>
      <c r="S34" s="352"/>
      <c r="T34" s="352"/>
      <c r="U34" s="352"/>
      <c r="V34" s="352"/>
    </row>
    <row r="35" spans="2:22" s="346" customFormat="1" ht="14.85" customHeight="1" x14ac:dyDescent="0.2">
      <c r="B35" s="363">
        <v>18</v>
      </c>
      <c r="C35" s="372" t="s">
        <v>79</v>
      </c>
      <c r="D35" s="373">
        <v>0.98</v>
      </c>
      <c r="E35" s="373">
        <v>0.97140000000000004</v>
      </c>
      <c r="F35" s="374">
        <f t="shared" si="0"/>
        <v>99.122448979591837</v>
      </c>
      <c r="G35" s="377">
        <v>0.98</v>
      </c>
      <c r="H35" s="377">
        <v>0.97140000000000004</v>
      </c>
      <c r="I35" s="375">
        <f t="shared" si="1"/>
        <v>99.122448979591837</v>
      </c>
      <c r="J35" s="373">
        <v>0.98</v>
      </c>
      <c r="K35" s="373">
        <v>0.97499999999999998</v>
      </c>
      <c r="L35" s="375">
        <f t="shared" si="6"/>
        <v>99.489795918367349</v>
      </c>
      <c r="M35" s="376">
        <f t="shared" si="5"/>
        <v>99.244897959183675</v>
      </c>
      <c r="N35" s="352"/>
      <c r="O35" s="352"/>
      <c r="P35" s="352"/>
      <c r="Q35" s="352"/>
      <c r="R35" s="352"/>
      <c r="S35" s="352"/>
      <c r="T35" s="352"/>
      <c r="U35" s="352"/>
      <c r="V35" s="352"/>
    </row>
    <row r="36" spans="2:22" s="346" customFormat="1" ht="14.85" customHeight="1" x14ac:dyDescent="0.2">
      <c r="B36" s="363">
        <v>19</v>
      </c>
      <c r="C36" s="372" t="s">
        <v>80</v>
      </c>
      <c r="D36" s="377">
        <v>0.98</v>
      </c>
      <c r="E36" s="377">
        <v>0.95</v>
      </c>
      <c r="F36" s="374">
        <f t="shared" si="0"/>
        <v>96.938775510204081</v>
      </c>
      <c r="G36" s="377">
        <v>0.98</v>
      </c>
      <c r="H36" s="377">
        <v>0.96</v>
      </c>
      <c r="I36" s="375">
        <f t="shared" si="1"/>
        <v>97.959183673469383</v>
      </c>
      <c r="J36" s="373">
        <v>1.93</v>
      </c>
      <c r="K36" s="373">
        <v>1.9462999999999999</v>
      </c>
      <c r="L36" s="375">
        <f t="shared" si="6"/>
        <v>100.84455958549223</v>
      </c>
      <c r="M36" s="376">
        <f t="shared" si="5"/>
        <v>98.580839589721904</v>
      </c>
      <c r="N36" s="352"/>
      <c r="O36" s="352"/>
      <c r="P36" s="352"/>
      <c r="Q36" s="352"/>
      <c r="R36" s="352"/>
      <c r="S36" s="352"/>
      <c r="T36" s="352"/>
      <c r="U36" s="352"/>
      <c r="V36" s="352"/>
    </row>
    <row r="37" spans="2:22" s="346" customFormat="1" ht="25.9" customHeight="1" x14ac:dyDescent="0.2">
      <c r="B37" s="363">
        <v>20</v>
      </c>
      <c r="C37" s="372" t="s">
        <v>81</v>
      </c>
      <c r="D37" s="373">
        <v>1.93</v>
      </c>
      <c r="E37" s="373">
        <v>1.9217</v>
      </c>
      <c r="F37" s="374">
        <f t="shared" si="0"/>
        <v>99.569948186528507</v>
      </c>
      <c r="G37" s="377">
        <v>1.93</v>
      </c>
      <c r="H37" s="377">
        <v>1.9252</v>
      </c>
      <c r="I37" s="375">
        <f t="shared" si="1"/>
        <v>99.751295336787564</v>
      </c>
      <c r="J37" s="373">
        <v>4.18</v>
      </c>
      <c r="K37" s="373">
        <v>4.3570000000000002</v>
      </c>
      <c r="L37" s="375">
        <f t="shared" si="6"/>
        <v>104.23444976076557</v>
      </c>
      <c r="M37" s="376">
        <f t="shared" si="5"/>
        <v>101.18523109469389</v>
      </c>
      <c r="N37" s="352"/>
      <c r="O37" s="352"/>
      <c r="P37" s="352"/>
      <c r="Q37" s="352"/>
      <c r="R37" s="352"/>
      <c r="S37" s="352"/>
      <c r="T37" s="352"/>
      <c r="U37" s="352"/>
      <c r="V37" s="352"/>
    </row>
    <row r="38" spans="2:22" s="346" customFormat="1" ht="14.85" customHeight="1" x14ac:dyDescent="0.2">
      <c r="B38" s="363">
        <v>21</v>
      </c>
      <c r="C38" s="372" t="s">
        <v>82</v>
      </c>
      <c r="D38" s="373">
        <v>1.6</v>
      </c>
      <c r="E38" s="373">
        <v>1.7119</v>
      </c>
      <c r="F38" s="376">
        <f t="shared" si="0"/>
        <v>106.99375000000001</v>
      </c>
      <c r="G38" s="377">
        <v>1.6</v>
      </c>
      <c r="H38" s="377">
        <v>1.99</v>
      </c>
      <c r="I38" s="375">
        <f t="shared" si="1"/>
        <v>124.37499999999999</v>
      </c>
      <c r="J38" s="373">
        <v>3.6</v>
      </c>
      <c r="K38" s="373">
        <v>4.1741999999999999</v>
      </c>
      <c r="L38" s="375">
        <f t="shared" si="6"/>
        <v>115.95</v>
      </c>
      <c r="M38" s="376">
        <f t="shared" si="5"/>
        <v>115.77291666666666</v>
      </c>
      <c r="N38" s="352"/>
      <c r="O38" s="352"/>
      <c r="P38" s="352"/>
      <c r="Q38" s="352"/>
      <c r="R38" s="352"/>
      <c r="S38" s="352"/>
      <c r="T38" s="352"/>
      <c r="U38" s="352"/>
      <c r="V38" s="352"/>
    </row>
    <row r="39" spans="2:22" s="346" customFormat="1" ht="14.85" customHeight="1" x14ac:dyDescent="0.2">
      <c r="B39" s="363">
        <v>22</v>
      </c>
      <c r="C39" s="372" t="s">
        <v>83</v>
      </c>
      <c r="D39" s="373">
        <v>1</v>
      </c>
      <c r="E39" s="373">
        <v>1</v>
      </c>
      <c r="F39" s="376">
        <f t="shared" si="0"/>
        <v>100</v>
      </c>
      <c r="G39" s="377">
        <v>1</v>
      </c>
      <c r="H39" s="377">
        <v>1</v>
      </c>
      <c r="I39" s="375">
        <f t="shared" si="1"/>
        <v>100</v>
      </c>
      <c r="J39" s="373">
        <v>2</v>
      </c>
      <c r="K39" s="373">
        <v>2</v>
      </c>
      <c r="L39" s="375">
        <f t="shared" si="6"/>
        <v>100</v>
      </c>
      <c r="M39" s="376">
        <f t="shared" si="5"/>
        <v>100</v>
      </c>
      <c r="N39" s="352"/>
      <c r="O39" s="352"/>
      <c r="P39" s="352"/>
      <c r="Q39" s="352"/>
      <c r="R39" s="352"/>
      <c r="S39" s="352"/>
      <c r="T39" s="352"/>
      <c r="U39" s="352"/>
      <c r="V39" s="352"/>
    </row>
    <row r="40" spans="2:22" s="346" customFormat="1" ht="14.85" customHeight="1" x14ac:dyDescent="0.2">
      <c r="B40" s="363">
        <v>23</v>
      </c>
      <c r="C40" s="372" t="s">
        <v>84</v>
      </c>
      <c r="D40" s="373">
        <v>1</v>
      </c>
      <c r="E40" s="373">
        <v>1</v>
      </c>
      <c r="F40" s="376">
        <f t="shared" si="0"/>
        <v>100</v>
      </c>
      <c r="G40" s="377">
        <v>1</v>
      </c>
      <c r="H40" s="377">
        <v>1</v>
      </c>
      <c r="I40" s="375">
        <f t="shared" si="1"/>
        <v>100</v>
      </c>
      <c r="J40" s="373">
        <v>2</v>
      </c>
      <c r="K40" s="373">
        <v>2</v>
      </c>
      <c r="L40" s="375">
        <f t="shared" si="6"/>
        <v>100</v>
      </c>
      <c r="M40" s="376">
        <f t="shared" si="5"/>
        <v>100</v>
      </c>
      <c r="N40" s="352"/>
      <c r="O40" s="352"/>
      <c r="P40" s="352"/>
      <c r="Q40" s="352"/>
      <c r="R40" s="352"/>
      <c r="S40" s="352"/>
      <c r="T40" s="352"/>
      <c r="U40" s="352"/>
      <c r="V40" s="352"/>
    </row>
    <row r="41" spans="2:22" s="346" customFormat="1" ht="14.85" customHeight="1" x14ac:dyDescent="0.2">
      <c r="B41" s="363">
        <v>24</v>
      </c>
      <c r="C41" s="372" t="s">
        <v>85</v>
      </c>
      <c r="D41" s="373">
        <v>1</v>
      </c>
      <c r="E41" s="373">
        <v>1</v>
      </c>
      <c r="F41" s="376">
        <f t="shared" si="0"/>
        <v>100</v>
      </c>
      <c r="G41" s="377">
        <v>1</v>
      </c>
      <c r="H41" s="377">
        <v>1</v>
      </c>
      <c r="I41" s="375">
        <f t="shared" si="1"/>
        <v>100</v>
      </c>
      <c r="J41" s="373">
        <v>2</v>
      </c>
      <c r="K41" s="373">
        <v>2</v>
      </c>
      <c r="L41" s="375">
        <f t="shared" si="6"/>
        <v>100</v>
      </c>
      <c r="M41" s="376">
        <f t="shared" si="5"/>
        <v>100</v>
      </c>
      <c r="N41" s="352"/>
      <c r="O41" s="352"/>
      <c r="P41" s="352"/>
      <c r="Q41" s="352"/>
      <c r="R41" s="352"/>
      <c r="S41" s="352"/>
      <c r="T41" s="352"/>
      <c r="U41" s="352"/>
      <c r="V41" s="352"/>
    </row>
    <row r="42" spans="2:22" s="346" customFormat="1" ht="14.85" customHeight="1" x14ac:dyDescent="0.2">
      <c r="B42" s="363">
        <v>25</v>
      </c>
      <c r="C42" s="372" t="s">
        <v>86</v>
      </c>
      <c r="D42" s="373">
        <v>1</v>
      </c>
      <c r="E42" s="373">
        <v>1</v>
      </c>
      <c r="F42" s="376">
        <f t="shared" si="0"/>
        <v>100</v>
      </c>
      <c r="G42" s="377">
        <v>1</v>
      </c>
      <c r="H42" s="377">
        <v>1</v>
      </c>
      <c r="I42" s="375">
        <f t="shared" si="1"/>
        <v>100</v>
      </c>
      <c r="J42" s="373">
        <v>2</v>
      </c>
      <c r="K42" s="373">
        <v>2</v>
      </c>
      <c r="L42" s="375">
        <f t="shared" si="6"/>
        <v>100</v>
      </c>
      <c r="M42" s="376">
        <f t="shared" si="5"/>
        <v>100</v>
      </c>
      <c r="N42" s="352"/>
      <c r="O42" s="352"/>
      <c r="P42" s="352"/>
      <c r="Q42" s="352"/>
      <c r="R42" s="352"/>
      <c r="S42" s="352"/>
      <c r="T42" s="352"/>
      <c r="U42" s="352"/>
      <c r="V42" s="352"/>
    </row>
    <row r="43" spans="2:22" s="346" customFormat="1" ht="14.85" customHeight="1" x14ac:dyDescent="0.2">
      <c r="B43" s="363">
        <v>26</v>
      </c>
      <c r="C43" s="372" t="s">
        <v>87</v>
      </c>
      <c r="D43" s="373">
        <v>1</v>
      </c>
      <c r="E43" s="373">
        <v>1</v>
      </c>
      <c r="F43" s="376">
        <f t="shared" si="0"/>
        <v>100</v>
      </c>
      <c r="G43" s="377">
        <v>1</v>
      </c>
      <c r="H43" s="377">
        <v>1</v>
      </c>
      <c r="I43" s="375">
        <f t="shared" si="1"/>
        <v>100</v>
      </c>
      <c r="J43" s="373">
        <v>2</v>
      </c>
      <c r="K43" s="373">
        <v>2</v>
      </c>
      <c r="L43" s="375">
        <f t="shared" si="6"/>
        <v>100</v>
      </c>
      <c r="M43" s="376">
        <f t="shared" si="5"/>
        <v>100</v>
      </c>
      <c r="N43" s="352"/>
      <c r="O43" s="352"/>
      <c r="P43" s="352"/>
      <c r="Q43" s="352"/>
      <c r="R43" s="352"/>
      <c r="S43" s="352"/>
      <c r="T43" s="352"/>
      <c r="U43" s="352"/>
      <c r="V43" s="352"/>
    </row>
    <row r="44" spans="2:22" s="346" customFormat="1" ht="14.85" customHeight="1" x14ac:dyDescent="0.2">
      <c r="B44" s="363">
        <v>27</v>
      </c>
      <c r="C44" s="372" t="s">
        <v>88</v>
      </c>
      <c r="D44" s="373">
        <v>1</v>
      </c>
      <c r="E44" s="373">
        <v>1</v>
      </c>
      <c r="F44" s="376">
        <f t="shared" si="0"/>
        <v>100</v>
      </c>
      <c r="G44" s="377">
        <v>1</v>
      </c>
      <c r="H44" s="377">
        <v>1</v>
      </c>
      <c r="I44" s="375">
        <f t="shared" si="1"/>
        <v>100</v>
      </c>
      <c r="J44" s="373">
        <v>2</v>
      </c>
      <c r="K44" s="373">
        <v>2</v>
      </c>
      <c r="L44" s="375">
        <f t="shared" si="6"/>
        <v>100</v>
      </c>
      <c r="M44" s="376">
        <f t="shared" si="5"/>
        <v>100</v>
      </c>
      <c r="N44" s="352"/>
      <c r="O44" s="352"/>
      <c r="P44" s="352"/>
      <c r="Q44" s="352"/>
      <c r="R44" s="352"/>
      <c r="S44" s="352"/>
      <c r="T44" s="352"/>
      <c r="U44" s="352"/>
      <c r="V44" s="352"/>
    </row>
    <row r="45" spans="2:22" s="346" customFormat="1" ht="14.85" customHeight="1" x14ac:dyDescent="0.2">
      <c r="B45" s="363">
        <v>28</v>
      </c>
      <c r="C45" s="372" t="s">
        <v>89</v>
      </c>
      <c r="D45" s="377">
        <v>4.18</v>
      </c>
      <c r="E45" s="377">
        <v>4.3624000000000001</v>
      </c>
      <c r="F45" s="374">
        <f t="shared" si="0"/>
        <v>104.36363636363637</v>
      </c>
      <c r="G45" s="377">
        <v>4.18</v>
      </c>
      <c r="H45" s="377">
        <v>4.3924000000000003</v>
      </c>
      <c r="I45" s="375">
        <f t="shared" si="1"/>
        <v>105.08133971291866</v>
      </c>
      <c r="J45" s="373">
        <v>4.18</v>
      </c>
      <c r="K45" s="373">
        <v>4.3570000000000002</v>
      </c>
      <c r="L45" s="375">
        <f t="shared" si="6"/>
        <v>104.23444976076557</v>
      </c>
      <c r="M45" s="376">
        <f t="shared" si="5"/>
        <v>104.55980861244019</v>
      </c>
      <c r="N45" s="352"/>
      <c r="O45" s="352"/>
      <c r="P45" s="352"/>
      <c r="Q45" s="352"/>
      <c r="R45" s="352"/>
      <c r="S45" s="352"/>
      <c r="T45" s="352"/>
      <c r="U45" s="352"/>
      <c r="V45" s="352"/>
    </row>
    <row r="46" spans="2:22" s="346" customFormat="1" ht="14.85" customHeight="1" x14ac:dyDescent="0.2">
      <c r="B46" s="363">
        <v>29</v>
      </c>
      <c r="C46" s="372" t="s">
        <v>90</v>
      </c>
      <c r="D46" s="373">
        <v>2.5499999999999998</v>
      </c>
      <c r="E46" s="373">
        <v>2.6819000000000002</v>
      </c>
      <c r="F46" s="374">
        <f t="shared" si="0"/>
        <v>105.17254901960786</v>
      </c>
      <c r="G46" s="377">
        <v>2.5499999999999998</v>
      </c>
      <c r="H46" s="377">
        <v>2.6313</v>
      </c>
      <c r="I46" s="375">
        <f t="shared" si="1"/>
        <v>103.18823529411765</v>
      </c>
      <c r="J46" s="373">
        <v>2.5499999999999998</v>
      </c>
      <c r="K46" s="373">
        <v>2.5735000000000001</v>
      </c>
      <c r="L46" s="375">
        <f t="shared" si="6"/>
        <v>100.92156862745098</v>
      </c>
      <c r="M46" s="376">
        <f t="shared" si="5"/>
        <v>103.09411764705884</v>
      </c>
      <c r="N46" s="352"/>
      <c r="O46" s="352"/>
      <c r="P46" s="352"/>
      <c r="Q46" s="352"/>
      <c r="R46" s="352"/>
      <c r="S46" s="352"/>
      <c r="T46" s="352"/>
      <c r="U46" s="352"/>
      <c r="V46" s="352"/>
    </row>
    <row r="47" spans="2:22" s="346" customFormat="1" ht="14.85" customHeight="1" x14ac:dyDescent="0.2">
      <c r="B47" s="363">
        <v>30</v>
      </c>
      <c r="C47" s="372" t="s">
        <v>91</v>
      </c>
      <c r="D47" s="373">
        <v>2.5499999999999998</v>
      </c>
      <c r="E47" s="373">
        <v>2.4681999999999999</v>
      </c>
      <c r="F47" s="374">
        <f t="shared" si="0"/>
        <v>96.792156862745102</v>
      </c>
      <c r="G47" s="377">
        <v>2.5499999999999998</v>
      </c>
      <c r="H47" s="377">
        <v>2.4554999999999998</v>
      </c>
      <c r="I47" s="375">
        <f t="shared" si="1"/>
        <v>96.294117647058812</v>
      </c>
      <c r="J47" s="373">
        <v>2.5499999999999998</v>
      </c>
      <c r="K47" s="373">
        <v>2.6514000000000002</v>
      </c>
      <c r="L47" s="375">
        <f t="shared" si="6"/>
        <v>103.97647058823532</v>
      </c>
      <c r="M47" s="376">
        <f t="shared" si="5"/>
        <v>99.020915032679738</v>
      </c>
      <c r="N47" s="352"/>
      <c r="O47" s="352"/>
      <c r="P47" s="352"/>
      <c r="Q47" s="352"/>
      <c r="R47" s="352"/>
      <c r="S47" s="352"/>
      <c r="T47" s="352"/>
      <c r="U47" s="352"/>
      <c r="V47" s="352"/>
    </row>
    <row r="48" spans="2:22" s="346" customFormat="1" ht="18.75" customHeight="1" x14ac:dyDescent="0.2">
      <c r="B48" s="363">
        <v>31</v>
      </c>
      <c r="C48" s="372" t="s">
        <v>92</v>
      </c>
      <c r="D48" s="373">
        <v>2.2999999999999998</v>
      </c>
      <c r="E48" s="373">
        <v>2.3130999999999999</v>
      </c>
      <c r="F48" s="374">
        <f t="shared" si="0"/>
        <v>100.56956521739131</v>
      </c>
      <c r="G48" s="377">
        <v>2.2999999999999998</v>
      </c>
      <c r="H48" s="377">
        <v>2.3130999999999999</v>
      </c>
      <c r="I48" s="375">
        <f t="shared" si="1"/>
        <v>100.56956521739131</v>
      </c>
      <c r="J48" s="373">
        <v>2.2999999999999998</v>
      </c>
      <c r="K48" s="373">
        <v>2.3062</v>
      </c>
      <c r="L48" s="375">
        <f t="shared" si="6"/>
        <v>100.26956521739132</v>
      </c>
      <c r="M48" s="376">
        <f t="shared" si="5"/>
        <v>100.46956521739132</v>
      </c>
      <c r="N48" s="352"/>
      <c r="O48" s="352"/>
      <c r="P48" s="352"/>
      <c r="Q48" s="352"/>
      <c r="R48" s="352"/>
      <c r="S48" s="352"/>
      <c r="T48" s="352"/>
      <c r="U48" s="352"/>
      <c r="V48" s="352"/>
    </row>
    <row r="49" spans="1:43" s="346" customFormat="1" ht="27.2" customHeight="1" x14ac:dyDescent="0.2">
      <c r="B49" s="363">
        <v>32</v>
      </c>
      <c r="C49" s="372" t="s">
        <v>93</v>
      </c>
      <c r="D49" s="373">
        <v>3</v>
      </c>
      <c r="E49" s="373">
        <v>4</v>
      </c>
      <c r="F49" s="374">
        <f t="shared" si="0"/>
        <v>133.33333333333331</v>
      </c>
      <c r="G49" s="377">
        <v>3.1</v>
      </c>
      <c r="H49" s="377">
        <v>3.1</v>
      </c>
      <c r="I49" s="375">
        <f t="shared" si="1"/>
        <v>100</v>
      </c>
      <c r="J49" s="373">
        <v>6.1</v>
      </c>
      <c r="K49" s="373">
        <v>6.1</v>
      </c>
      <c r="L49" s="375">
        <f t="shared" si="6"/>
        <v>100</v>
      </c>
      <c r="M49" s="376">
        <f t="shared" si="5"/>
        <v>111.1111111111111</v>
      </c>
      <c r="N49" s="380"/>
      <c r="O49" s="352"/>
      <c r="P49" s="352"/>
      <c r="Q49" s="352"/>
      <c r="R49" s="352"/>
      <c r="S49" s="352"/>
      <c r="T49" s="352"/>
      <c r="U49" s="352"/>
      <c r="V49" s="352"/>
    </row>
    <row r="50" spans="1:43" s="346" customFormat="1" ht="0.75" customHeight="1" x14ac:dyDescent="0.2">
      <c r="B50" s="366"/>
      <c r="C50" s="381"/>
      <c r="D50" s="363"/>
      <c r="E50" s="363"/>
      <c r="F50" s="373"/>
      <c r="G50" s="377"/>
      <c r="H50" s="377"/>
      <c r="I50" s="375"/>
      <c r="J50" s="363"/>
      <c r="K50" s="363"/>
      <c r="L50" s="363"/>
      <c r="M50" s="363"/>
      <c r="N50" s="352"/>
      <c r="O50" s="352"/>
      <c r="P50" s="352"/>
      <c r="Q50" s="352"/>
      <c r="R50" s="352"/>
      <c r="S50" s="352"/>
      <c r="T50" s="352"/>
      <c r="U50" s="352"/>
      <c r="V50" s="352"/>
    </row>
    <row r="51" spans="1:43" s="371" customFormat="1" ht="22.9" customHeight="1" x14ac:dyDescent="0.2">
      <c r="A51" s="367"/>
      <c r="B51" s="382"/>
      <c r="C51" s="382" t="s">
        <v>94</v>
      </c>
      <c r="D51" s="369"/>
      <c r="E51" s="383"/>
      <c r="F51" s="384"/>
      <c r="G51" s="383"/>
      <c r="H51" s="385"/>
      <c r="I51" s="386"/>
      <c r="J51" s="383"/>
      <c r="K51" s="383"/>
      <c r="L51" s="383"/>
      <c r="M51" s="369"/>
      <c r="N51" s="370"/>
      <c r="O51" s="370"/>
      <c r="P51" s="370"/>
      <c r="Q51" s="370"/>
      <c r="R51" s="370"/>
      <c r="S51" s="370"/>
      <c r="T51" s="370"/>
      <c r="U51" s="370"/>
      <c r="V51" s="370"/>
      <c r="W51" s="367"/>
      <c r="X51" s="367"/>
      <c r="Y51" s="367"/>
      <c r="Z51" s="367"/>
      <c r="AA51" s="367"/>
      <c r="AB51" s="367"/>
      <c r="AC51" s="367"/>
      <c r="AD51" s="367"/>
      <c r="AE51" s="367"/>
      <c r="AF51" s="367"/>
      <c r="AG51" s="367"/>
      <c r="AH51" s="367"/>
      <c r="AI51" s="367"/>
      <c r="AJ51" s="367"/>
      <c r="AK51" s="367"/>
      <c r="AL51" s="367"/>
      <c r="AM51" s="367"/>
      <c r="AN51" s="367"/>
      <c r="AO51" s="367"/>
      <c r="AP51" s="367"/>
      <c r="AQ51" s="367"/>
    </row>
    <row r="52" spans="1:43" ht="13.5" customHeight="1" x14ac:dyDescent="0.2">
      <c r="B52" s="366"/>
      <c r="C52" s="387"/>
      <c r="D52" s="363"/>
      <c r="E52" s="363"/>
      <c r="F52" s="373"/>
      <c r="G52" s="377"/>
      <c r="H52" s="377"/>
      <c r="I52" s="375"/>
      <c r="J52" s="363"/>
      <c r="K52" s="363"/>
      <c r="L52" s="363"/>
      <c r="M52" s="366"/>
    </row>
    <row r="53" spans="1:43" s="388" customFormat="1" ht="28.9" customHeight="1" x14ac:dyDescent="0.2">
      <c r="B53" s="363">
        <v>1</v>
      </c>
      <c r="C53" s="372" t="s">
        <v>95</v>
      </c>
      <c r="D53" s="364">
        <v>2.64</v>
      </c>
      <c r="E53" s="364">
        <v>2.9359000000000002</v>
      </c>
      <c r="F53" s="374">
        <f>E53/D53*100</f>
        <v>111.20833333333333</v>
      </c>
      <c r="G53" s="377">
        <v>2.64</v>
      </c>
      <c r="H53" s="377">
        <v>2.9323999999999999</v>
      </c>
      <c r="I53" s="375">
        <f>H53/G53*100</f>
        <v>111.07575757575756</v>
      </c>
      <c r="J53" s="378" t="s">
        <v>257</v>
      </c>
      <c r="K53" s="378" t="s">
        <v>257</v>
      </c>
      <c r="L53" s="375" t="s">
        <v>257</v>
      </c>
      <c r="M53" s="376">
        <f>(F53+I53)/2</f>
        <v>111.14204545454544</v>
      </c>
      <c r="N53" s="389"/>
      <c r="O53" s="389"/>
      <c r="P53" s="389"/>
      <c r="Q53" s="389"/>
      <c r="R53" s="389"/>
      <c r="S53" s="389"/>
      <c r="T53" s="389"/>
      <c r="U53" s="389"/>
      <c r="V53" s="389"/>
    </row>
    <row r="54" spans="1:43" s="346" customFormat="1" ht="18" customHeight="1" x14ac:dyDescent="0.2">
      <c r="B54" s="363">
        <v>2</v>
      </c>
      <c r="C54" s="372" t="s">
        <v>96</v>
      </c>
      <c r="D54" s="364">
        <v>2.4</v>
      </c>
      <c r="E54" s="364">
        <v>2.5447000000000002</v>
      </c>
      <c r="F54" s="374">
        <f>E54/D54*100</f>
        <v>106.02916666666668</v>
      </c>
      <c r="G54" s="377">
        <v>2.4</v>
      </c>
      <c r="H54" s="377">
        <v>2.5560999999999998</v>
      </c>
      <c r="I54" s="375">
        <f>H54/G54*100</f>
        <v>106.50416666666666</v>
      </c>
      <c r="J54" s="390" t="s">
        <v>257</v>
      </c>
      <c r="K54" s="390" t="s">
        <v>257</v>
      </c>
      <c r="L54" s="390" t="s">
        <v>257</v>
      </c>
      <c r="M54" s="376">
        <f>(F54+I54)/2</f>
        <v>106.26666666666668</v>
      </c>
      <c r="N54" s="352"/>
      <c r="O54" s="352"/>
      <c r="P54" s="352"/>
      <c r="Q54" s="352"/>
      <c r="R54" s="352"/>
      <c r="S54" s="352"/>
      <c r="T54" s="352"/>
      <c r="U54" s="352"/>
      <c r="V54" s="352"/>
    </row>
    <row r="55" spans="1:43" s="346" customFormat="1" ht="14.85" customHeight="1" x14ac:dyDescent="0.2">
      <c r="B55" s="363"/>
      <c r="C55" s="372" t="s">
        <v>258</v>
      </c>
      <c r="D55" s="364" t="s">
        <v>257</v>
      </c>
      <c r="E55" s="364" t="s">
        <v>257</v>
      </c>
      <c r="F55" s="374" t="s">
        <v>257</v>
      </c>
      <c r="G55" s="377" t="s">
        <v>257</v>
      </c>
      <c r="H55" s="377" t="s">
        <v>257</v>
      </c>
      <c r="I55" s="375" t="s">
        <v>257</v>
      </c>
      <c r="J55" s="377">
        <v>3.51</v>
      </c>
      <c r="K55" s="377">
        <v>3.6229</v>
      </c>
      <c r="L55" s="375">
        <f t="shared" ref="L55:L61" si="7">+K55/J55*100</f>
        <v>103.21652421652423</v>
      </c>
      <c r="M55" s="376">
        <v>103</v>
      </c>
      <c r="N55" s="352"/>
      <c r="O55" s="352"/>
      <c r="P55" s="352"/>
      <c r="Q55" s="352"/>
      <c r="R55" s="352"/>
      <c r="S55" s="352"/>
      <c r="T55" s="352"/>
      <c r="U55" s="352"/>
      <c r="V55" s="352"/>
    </row>
    <row r="56" spans="1:43" s="346" customFormat="1" ht="14.85" customHeight="1" x14ac:dyDescent="0.2">
      <c r="B56" s="363">
        <v>3</v>
      </c>
      <c r="C56" s="372" t="s">
        <v>97</v>
      </c>
      <c r="D56" s="364">
        <v>3.3</v>
      </c>
      <c r="E56" s="364">
        <v>3.7042999999999999</v>
      </c>
      <c r="F56" s="374">
        <f t="shared" ref="F56:F62" si="8">E56/D56*100</f>
        <v>112.25151515151515</v>
      </c>
      <c r="G56" s="377">
        <v>3.35</v>
      </c>
      <c r="H56" s="377">
        <v>3.4045999999999998</v>
      </c>
      <c r="I56" s="375">
        <f t="shared" ref="I56:I62" si="9">H56/G56*100</f>
        <v>101.62985074626864</v>
      </c>
      <c r="J56" s="377">
        <v>3.95</v>
      </c>
      <c r="K56" s="377">
        <v>4.2232000000000003</v>
      </c>
      <c r="L56" s="375">
        <f t="shared" si="7"/>
        <v>106.91645569620253</v>
      </c>
      <c r="M56" s="376">
        <f t="shared" ref="M56:M61" si="10">(F56+I56+L56)/3</f>
        <v>106.93260719799544</v>
      </c>
      <c r="N56" s="352"/>
      <c r="O56" s="352"/>
      <c r="P56" s="352"/>
      <c r="Q56" s="352"/>
      <c r="R56" s="352"/>
      <c r="S56" s="352"/>
      <c r="T56" s="352"/>
      <c r="U56" s="352"/>
      <c r="V56" s="352"/>
    </row>
    <row r="57" spans="1:43" s="346" customFormat="1" ht="14.85" customHeight="1" x14ac:dyDescent="0.2">
      <c r="B57" s="363">
        <v>4</v>
      </c>
      <c r="C57" s="372" t="s">
        <v>98</v>
      </c>
      <c r="D57" s="364">
        <v>4.6500000000000004</v>
      </c>
      <c r="E57" s="364">
        <v>4.8499999999999996</v>
      </c>
      <c r="F57" s="374">
        <f t="shared" si="8"/>
        <v>104.30107526881717</v>
      </c>
      <c r="G57" s="377">
        <v>4.6500000000000004</v>
      </c>
      <c r="H57" s="377">
        <v>4.87</v>
      </c>
      <c r="I57" s="375">
        <f t="shared" si="9"/>
        <v>104.73118279569893</v>
      </c>
      <c r="J57" s="377">
        <v>4.7</v>
      </c>
      <c r="K57" s="377">
        <v>4.9443999999999999</v>
      </c>
      <c r="L57" s="375">
        <f t="shared" si="7"/>
        <v>105.2</v>
      </c>
      <c r="M57" s="376">
        <f t="shared" si="10"/>
        <v>104.74408602150537</v>
      </c>
      <c r="N57" s="352"/>
      <c r="O57" s="380"/>
      <c r="P57" s="352"/>
      <c r="Q57" s="352"/>
      <c r="R57" s="352"/>
      <c r="S57" s="352"/>
      <c r="T57" s="352"/>
      <c r="U57" s="352"/>
      <c r="V57" s="352"/>
    </row>
    <row r="58" spans="1:43" s="346" customFormat="1" ht="14.85" customHeight="1" x14ac:dyDescent="0.2">
      <c r="B58" s="363">
        <v>5</v>
      </c>
      <c r="C58" s="372" t="s">
        <v>99</v>
      </c>
      <c r="D58" s="364">
        <v>3.6</v>
      </c>
      <c r="E58" s="364">
        <v>3.52</v>
      </c>
      <c r="F58" s="374">
        <f t="shared" si="8"/>
        <v>97.777777777777771</v>
      </c>
      <c r="G58" s="377">
        <v>3.6</v>
      </c>
      <c r="H58" s="377">
        <v>3.5634999999999999</v>
      </c>
      <c r="I58" s="375">
        <f t="shared" si="9"/>
        <v>98.986111111111114</v>
      </c>
      <c r="J58" s="377">
        <v>3.6</v>
      </c>
      <c r="K58" s="377">
        <v>3.5293000000000001</v>
      </c>
      <c r="L58" s="375">
        <f t="shared" si="7"/>
        <v>98.036111111111111</v>
      </c>
      <c r="M58" s="376">
        <f t="shared" si="10"/>
        <v>98.266666666666666</v>
      </c>
      <c r="N58" s="352"/>
      <c r="O58" s="352"/>
      <c r="P58" s="352"/>
      <c r="Q58" s="352"/>
      <c r="R58" s="352"/>
      <c r="S58" s="352"/>
      <c r="T58" s="352"/>
      <c r="U58" s="352"/>
      <c r="V58" s="352"/>
    </row>
    <row r="59" spans="1:43" s="346" customFormat="1" ht="14.85" customHeight="1" x14ac:dyDescent="0.2">
      <c r="B59" s="363">
        <v>6</v>
      </c>
      <c r="C59" s="372" t="s">
        <v>82</v>
      </c>
      <c r="D59" s="364">
        <v>2.7</v>
      </c>
      <c r="E59" s="364">
        <v>2.9249999999999998</v>
      </c>
      <c r="F59" s="374">
        <f t="shared" si="8"/>
        <v>108.33333333333333</v>
      </c>
      <c r="G59" s="377">
        <v>2.5499999999999998</v>
      </c>
      <c r="H59" s="377">
        <v>2.7850999999999999</v>
      </c>
      <c r="I59" s="375">
        <f t="shared" si="9"/>
        <v>109.21960784313727</v>
      </c>
      <c r="J59" s="377">
        <v>2.5499999999999998</v>
      </c>
      <c r="K59" s="377">
        <v>2.8281000000000001</v>
      </c>
      <c r="L59" s="375">
        <f t="shared" si="7"/>
        <v>110.90588235294119</v>
      </c>
      <c r="M59" s="376">
        <f t="shared" si="10"/>
        <v>109.48627450980393</v>
      </c>
      <c r="N59" s="352"/>
      <c r="O59" s="352"/>
      <c r="P59" s="352"/>
      <c r="Q59" s="352"/>
      <c r="R59" s="352"/>
      <c r="S59" s="352"/>
      <c r="T59" s="352"/>
      <c r="U59" s="352"/>
      <c r="V59" s="352"/>
    </row>
    <row r="60" spans="1:43" s="346" customFormat="1" ht="14.85" customHeight="1" x14ac:dyDescent="0.2">
      <c r="B60" s="363">
        <v>7</v>
      </c>
      <c r="C60" s="372" t="s">
        <v>259</v>
      </c>
      <c r="D60" s="364">
        <v>2.1</v>
      </c>
      <c r="E60" s="364">
        <v>2.5005000000000002</v>
      </c>
      <c r="F60" s="374">
        <f t="shared" si="8"/>
        <v>119.07142857142858</v>
      </c>
      <c r="G60" s="377">
        <v>2.1</v>
      </c>
      <c r="H60" s="377">
        <v>2.4283999999999999</v>
      </c>
      <c r="I60" s="375">
        <f t="shared" si="9"/>
        <v>115.63809523809523</v>
      </c>
      <c r="J60" s="377">
        <v>1.9</v>
      </c>
      <c r="K60" s="377">
        <v>2.3031000000000001</v>
      </c>
      <c r="L60" s="375">
        <f t="shared" si="7"/>
        <v>121.21578947368423</v>
      </c>
      <c r="M60" s="376">
        <f t="shared" si="10"/>
        <v>118.6417710944027</v>
      </c>
      <c r="N60" s="352"/>
      <c r="O60" s="352"/>
      <c r="P60" s="352"/>
      <c r="Q60" s="352"/>
      <c r="R60" s="352"/>
      <c r="S60" s="352"/>
      <c r="T60" s="352"/>
      <c r="U60" s="352"/>
      <c r="V60" s="352"/>
    </row>
    <row r="61" spans="1:43" s="346" customFormat="1" ht="14.85" customHeight="1" x14ac:dyDescent="0.2">
      <c r="B61" s="363">
        <v>8</v>
      </c>
      <c r="C61" s="372" t="s">
        <v>100</v>
      </c>
      <c r="D61" s="364">
        <v>2.85</v>
      </c>
      <c r="E61" s="364">
        <v>3</v>
      </c>
      <c r="F61" s="376">
        <f t="shared" si="8"/>
        <v>105.26315789473684</v>
      </c>
      <c r="G61" s="377">
        <v>2.85</v>
      </c>
      <c r="H61" s="377">
        <v>3</v>
      </c>
      <c r="I61" s="375">
        <f t="shared" si="9"/>
        <v>105.26315789473684</v>
      </c>
      <c r="J61" s="377">
        <v>2.85</v>
      </c>
      <c r="K61" s="377">
        <v>3</v>
      </c>
      <c r="L61" s="375">
        <f t="shared" si="7"/>
        <v>105.26315789473684</v>
      </c>
      <c r="M61" s="376">
        <f t="shared" si="10"/>
        <v>105.26315789473684</v>
      </c>
      <c r="N61" s="352"/>
      <c r="O61" s="352"/>
      <c r="P61" s="352"/>
      <c r="Q61" s="352"/>
      <c r="R61" s="352"/>
      <c r="S61" s="352"/>
      <c r="T61" s="352"/>
      <c r="U61" s="352"/>
      <c r="V61" s="352"/>
    </row>
    <row r="62" spans="1:43" s="346" customFormat="1" ht="17.25" customHeight="1" x14ac:dyDescent="0.2">
      <c r="B62" s="363">
        <v>9</v>
      </c>
      <c r="C62" s="372" t="s">
        <v>101</v>
      </c>
      <c r="D62" s="364">
        <v>3.6</v>
      </c>
      <c r="E62" s="364">
        <v>3.6821999999999999</v>
      </c>
      <c r="F62" s="374">
        <f t="shared" si="8"/>
        <v>102.28333333333333</v>
      </c>
      <c r="G62" s="377">
        <v>3.6</v>
      </c>
      <c r="H62" s="377">
        <v>3.6324000000000001</v>
      </c>
      <c r="I62" s="375">
        <f t="shared" si="9"/>
        <v>100.89999999999999</v>
      </c>
      <c r="J62" s="377" t="s">
        <v>257</v>
      </c>
      <c r="K62" s="390" t="s">
        <v>257</v>
      </c>
      <c r="L62" s="375" t="s">
        <v>257</v>
      </c>
      <c r="M62" s="376">
        <f>(F62+I62)/2</f>
        <v>101.59166666666667</v>
      </c>
      <c r="N62" s="352"/>
      <c r="O62" s="352"/>
      <c r="P62" s="352"/>
      <c r="Q62" s="352"/>
      <c r="R62" s="352"/>
      <c r="S62" s="352"/>
      <c r="T62" s="352"/>
      <c r="U62" s="352"/>
      <c r="V62" s="352"/>
    </row>
    <row r="63" spans="1:43" s="346" customFormat="1" ht="22.7" customHeight="1" x14ac:dyDescent="0.2">
      <c r="B63" s="363">
        <v>10</v>
      </c>
      <c r="C63" s="372" t="s">
        <v>260</v>
      </c>
      <c r="D63" s="377" t="s">
        <v>257</v>
      </c>
      <c r="E63" s="377" t="s">
        <v>257</v>
      </c>
      <c r="F63" s="377" t="s">
        <v>257</v>
      </c>
      <c r="G63" s="377" t="s">
        <v>257</v>
      </c>
      <c r="H63" s="377" t="s">
        <v>257</v>
      </c>
      <c r="I63" s="377" t="s">
        <v>257</v>
      </c>
      <c r="J63" s="377">
        <v>4.9000000000000004</v>
      </c>
      <c r="K63" s="377">
        <v>3.97</v>
      </c>
      <c r="L63" s="375">
        <f>+K63/J63*100</f>
        <v>81.020408163265301</v>
      </c>
      <c r="M63" s="376">
        <v>81</v>
      </c>
      <c r="N63" s="352"/>
      <c r="O63" s="352"/>
      <c r="P63" s="352"/>
      <c r="Q63" s="352"/>
      <c r="R63" s="352"/>
      <c r="S63" s="352"/>
      <c r="T63" s="352"/>
      <c r="U63" s="352"/>
      <c r="V63" s="352"/>
    </row>
    <row r="64" spans="1:43" s="392" customFormat="1" ht="14.85" customHeight="1" x14ac:dyDescent="0.2">
      <c r="A64" s="346"/>
      <c r="B64" s="363">
        <v>11</v>
      </c>
      <c r="C64" s="391" t="s">
        <v>102</v>
      </c>
      <c r="D64" s="373">
        <v>2.5499999999999998</v>
      </c>
      <c r="E64" s="373">
        <v>2.7021999999999999</v>
      </c>
      <c r="F64" s="374">
        <f>E64/D64*100</f>
        <v>105.96862745098039</v>
      </c>
      <c r="G64" s="373">
        <v>2.5499999999999998</v>
      </c>
      <c r="H64" s="377">
        <v>2.637</v>
      </c>
      <c r="I64" s="375">
        <f>H64/G64*100</f>
        <v>103.41176470588236</v>
      </c>
      <c r="J64" s="377">
        <v>2.85</v>
      </c>
      <c r="K64" s="364">
        <v>2.8220000000000001</v>
      </c>
      <c r="L64" s="375">
        <f>+K64/J64*100</f>
        <v>99.017543859649123</v>
      </c>
      <c r="M64" s="376">
        <f>(F64+I64+L64)/3</f>
        <v>102.79931200550395</v>
      </c>
      <c r="N64" s="359"/>
      <c r="O64" s="359"/>
      <c r="P64" s="359"/>
      <c r="Q64" s="359"/>
      <c r="R64" s="359"/>
      <c r="S64" s="359"/>
      <c r="T64" s="359"/>
      <c r="U64" s="359"/>
      <c r="V64" s="359"/>
    </row>
    <row r="65" spans="1:43" s="346" customFormat="1" ht="14.85" customHeight="1" x14ac:dyDescent="0.2">
      <c r="B65" s="363">
        <v>12</v>
      </c>
      <c r="C65" s="372" t="s">
        <v>103</v>
      </c>
      <c r="D65" s="393">
        <v>5</v>
      </c>
      <c r="E65" s="373">
        <v>5</v>
      </c>
      <c r="F65" s="374">
        <f>E65/D65*100</f>
        <v>100</v>
      </c>
      <c r="G65" s="377">
        <v>5</v>
      </c>
      <c r="H65" s="377">
        <v>5</v>
      </c>
      <c r="I65" s="375">
        <f>H65/G65*100</f>
        <v>100</v>
      </c>
      <c r="J65" s="373">
        <v>5</v>
      </c>
      <c r="K65" s="373">
        <v>5</v>
      </c>
      <c r="L65" s="375">
        <f>+K65/J65*100</f>
        <v>100</v>
      </c>
      <c r="M65" s="376">
        <f>(F65+I65+L65)/3</f>
        <v>100</v>
      </c>
      <c r="N65" s="352"/>
      <c r="O65" s="352"/>
      <c r="P65" s="352"/>
      <c r="Q65" s="352"/>
      <c r="R65" s="352"/>
      <c r="S65" s="352"/>
      <c r="T65" s="352"/>
      <c r="U65" s="352"/>
      <c r="V65" s="352"/>
    </row>
    <row r="66" spans="1:43" ht="14.65" customHeight="1" x14ac:dyDescent="0.2">
      <c r="B66" s="366"/>
      <c r="C66" s="391"/>
      <c r="D66" s="373"/>
      <c r="E66" s="394"/>
      <c r="F66" s="373"/>
      <c r="G66" s="378"/>
      <c r="H66" s="395"/>
      <c r="I66" s="375"/>
      <c r="J66" s="372"/>
      <c r="K66" s="394"/>
      <c r="L66" s="394"/>
      <c r="M66" s="366"/>
    </row>
    <row r="67" spans="1:43" s="396" customFormat="1" ht="22.9" customHeight="1" x14ac:dyDescent="0.2">
      <c r="A67" s="346"/>
      <c r="B67" s="382"/>
      <c r="C67" s="382" t="s">
        <v>104</v>
      </c>
      <c r="D67" s="369"/>
      <c r="E67" s="383"/>
      <c r="F67" s="384"/>
      <c r="G67" s="383"/>
      <c r="H67" s="383"/>
      <c r="I67" s="386"/>
      <c r="J67" s="383"/>
      <c r="K67" s="383"/>
      <c r="L67" s="383"/>
      <c r="M67" s="369"/>
      <c r="N67" s="352"/>
      <c r="O67" s="352"/>
      <c r="P67" s="352"/>
      <c r="Q67" s="352"/>
      <c r="R67" s="352"/>
      <c r="S67" s="352"/>
      <c r="T67" s="352"/>
      <c r="U67" s="352"/>
      <c r="V67" s="352"/>
      <c r="W67" s="346"/>
      <c r="X67" s="346"/>
      <c r="Y67" s="346"/>
      <c r="Z67" s="346"/>
      <c r="AA67" s="346"/>
      <c r="AB67" s="346"/>
      <c r="AC67" s="346"/>
      <c r="AD67" s="346"/>
      <c r="AE67" s="346"/>
      <c r="AF67" s="346"/>
      <c r="AG67" s="346"/>
      <c r="AH67" s="346"/>
      <c r="AI67" s="346"/>
      <c r="AJ67" s="346"/>
      <c r="AK67" s="346"/>
      <c r="AL67" s="346"/>
      <c r="AM67" s="346"/>
      <c r="AN67" s="346"/>
      <c r="AO67" s="346"/>
      <c r="AP67" s="346"/>
      <c r="AQ67" s="346"/>
    </row>
    <row r="68" spans="1:43" s="346" customFormat="1" ht="17.850000000000001" customHeight="1" x14ac:dyDescent="0.2">
      <c r="B68" s="366"/>
      <c r="C68" s="381"/>
      <c r="D68" s="363"/>
      <c r="E68" s="394"/>
      <c r="F68" s="373"/>
      <c r="G68" s="378"/>
      <c r="H68" s="394"/>
      <c r="I68" s="375"/>
      <c r="J68" s="394"/>
      <c r="K68" s="372"/>
      <c r="L68" s="394"/>
      <c r="M68" s="363"/>
      <c r="N68" s="352"/>
      <c r="O68" s="352"/>
      <c r="P68" s="352"/>
      <c r="Q68" s="352"/>
      <c r="R68" s="352"/>
      <c r="S68" s="352"/>
      <c r="T68" s="352"/>
      <c r="U68" s="352"/>
      <c r="V68" s="352"/>
    </row>
    <row r="69" spans="1:43" s="346" customFormat="1" ht="14.85" customHeight="1" x14ac:dyDescent="0.2">
      <c r="B69" s="363">
        <v>1</v>
      </c>
      <c r="C69" s="372" t="s">
        <v>105</v>
      </c>
      <c r="D69" s="373">
        <v>1.9005000000000001</v>
      </c>
      <c r="E69" s="373">
        <v>2</v>
      </c>
      <c r="F69" s="376">
        <f>E69/D69*100</f>
        <v>105.23546435148646</v>
      </c>
      <c r="G69" s="377">
        <v>1.952</v>
      </c>
      <c r="H69" s="377">
        <v>1.9523999999999999</v>
      </c>
      <c r="I69" s="375">
        <f>H69/G69*100</f>
        <v>100.02049180327867</v>
      </c>
      <c r="J69" s="377">
        <v>1.952</v>
      </c>
      <c r="K69" s="377">
        <v>2</v>
      </c>
      <c r="L69" s="375">
        <f>+K69/J69*100</f>
        <v>102.45901639344261</v>
      </c>
      <c r="M69" s="376">
        <f>(F69+I69+L69)/3</f>
        <v>102.57165751606925</v>
      </c>
      <c r="N69" s="352"/>
      <c r="O69" s="352"/>
      <c r="P69" s="352"/>
      <c r="Q69" s="352"/>
      <c r="R69" s="352"/>
      <c r="S69" s="352"/>
      <c r="T69" s="352"/>
      <c r="U69" s="352"/>
      <c r="V69" s="352"/>
    </row>
    <row r="70" spans="1:43" s="346" customFormat="1" ht="14.85" customHeight="1" x14ac:dyDescent="0.2">
      <c r="B70" s="363">
        <v>2</v>
      </c>
      <c r="C70" s="372" t="s">
        <v>106</v>
      </c>
      <c r="D70" s="373">
        <v>1.9</v>
      </c>
      <c r="E70" s="373">
        <v>1.9</v>
      </c>
      <c r="F70" s="376">
        <f>E70/D70*100</f>
        <v>100</v>
      </c>
      <c r="G70" s="377">
        <v>1.9</v>
      </c>
      <c r="H70" s="377">
        <v>1.9608000000000001</v>
      </c>
      <c r="I70" s="375">
        <f>H70/G70*100</f>
        <v>103.2</v>
      </c>
      <c r="J70" s="373">
        <v>1.9</v>
      </c>
      <c r="K70" s="373">
        <v>1.9608000000000001</v>
      </c>
      <c r="L70" s="375">
        <f>+K70/J70*100</f>
        <v>103.2</v>
      </c>
      <c r="M70" s="376">
        <f>(F70+I70+L70)/3</f>
        <v>102.13333333333333</v>
      </c>
      <c r="N70" s="352"/>
      <c r="O70" s="352"/>
      <c r="P70" s="352"/>
      <c r="Q70" s="352"/>
      <c r="R70" s="352"/>
      <c r="S70" s="352"/>
      <c r="T70" s="352"/>
      <c r="U70" s="352"/>
      <c r="V70" s="352"/>
    </row>
    <row r="71" spans="1:43" ht="20.85" customHeight="1" x14ac:dyDescent="0.2">
      <c r="B71" s="366"/>
      <c r="C71" s="397"/>
      <c r="D71" s="366"/>
      <c r="E71" s="366"/>
      <c r="F71" s="373"/>
      <c r="G71" s="378"/>
      <c r="H71" s="366"/>
      <c r="I71" s="375"/>
      <c r="J71" s="397"/>
      <c r="K71" s="398"/>
      <c r="L71" s="398"/>
      <c r="M71" s="366"/>
    </row>
    <row r="72" spans="1:43" s="396" customFormat="1" ht="20.85" customHeight="1" x14ac:dyDescent="0.2">
      <c r="A72" s="346"/>
      <c r="B72" s="369"/>
      <c r="C72" s="383" t="s">
        <v>107</v>
      </c>
      <c r="D72" s="369"/>
      <c r="E72" s="399"/>
      <c r="F72" s="384"/>
      <c r="G72" s="399"/>
      <c r="H72" s="399"/>
      <c r="I72" s="386"/>
      <c r="J72" s="399"/>
      <c r="K72" s="399"/>
      <c r="L72" s="399"/>
      <c r="M72" s="369"/>
      <c r="N72" s="352"/>
      <c r="O72" s="352"/>
      <c r="P72" s="352"/>
      <c r="Q72" s="352"/>
      <c r="R72" s="352"/>
      <c r="S72" s="352"/>
      <c r="T72" s="352"/>
      <c r="U72" s="352"/>
      <c r="V72" s="352"/>
      <c r="W72" s="346"/>
      <c r="X72" s="346"/>
      <c r="Y72" s="346"/>
      <c r="Z72" s="346"/>
      <c r="AA72" s="346"/>
      <c r="AB72" s="346"/>
      <c r="AC72" s="346"/>
      <c r="AD72" s="346"/>
      <c r="AE72" s="346"/>
      <c r="AF72" s="346"/>
      <c r="AG72" s="346"/>
      <c r="AH72" s="346"/>
      <c r="AI72" s="346"/>
      <c r="AJ72" s="346"/>
      <c r="AK72" s="346"/>
      <c r="AL72" s="346"/>
      <c r="AM72" s="346"/>
      <c r="AN72" s="346"/>
      <c r="AO72" s="346"/>
      <c r="AP72" s="346"/>
      <c r="AQ72" s="346"/>
    </row>
    <row r="73" spans="1:43" ht="17.850000000000001" customHeight="1" x14ac:dyDescent="0.2">
      <c r="B73" s="366"/>
      <c r="C73" s="387"/>
      <c r="D73" s="366"/>
      <c r="E73" s="366"/>
      <c r="F73" s="373"/>
      <c r="G73" s="378"/>
      <c r="H73" s="395"/>
      <c r="I73" s="375"/>
      <c r="J73" s="395"/>
      <c r="K73" s="394"/>
      <c r="L73" s="394"/>
      <c r="M73" s="366"/>
    </row>
    <row r="74" spans="1:43" s="401" customFormat="1" ht="14.85" customHeight="1" x14ac:dyDescent="0.2">
      <c r="A74" s="346"/>
      <c r="B74" s="400">
        <v>1</v>
      </c>
      <c r="C74" s="391" t="s">
        <v>108</v>
      </c>
      <c r="D74" s="373">
        <v>1.9</v>
      </c>
      <c r="E74" s="373">
        <v>1.9067000000000001</v>
      </c>
      <c r="F74" s="376">
        <f>E74/D74*100</f>
        <v>100.35263157894738</v>
      </c>
      <c r="G74" s="377">
        <v>1.9</v>
      </c>
      <c r="H74" s="377">
        <v>1.9206000000000001</v>
      </c>
      <c r="I74" s="375">
        <f>H74/G74*100</f>
        <v>101.0842105263158</v>
      </c>
      <c r="J74" s="373">
        <v>1.9</v>
      </c>
      <c r="K74" s="373">
        <v>1.92</v>
      </c>
      <c r="L74" s="375">
        <f>+K74/J74*100</f>
        <v>101.05263157894737</v>
      </c>
      <c r="M74" s="376">
        <f>(F74+I74+L74)/3</f>
        <v>100.82982456140353</v>
      </c>
      <c r="N74" s="352"/>
      <c r="O74" s="352"/>
      <c r="P74" s="352"/>
      <c r="Q74" s="352"/>
      <c r="R74" s="352"/>
      <c r="S74" s="352"/>
      <c r="T74" s="352"/>
      <c r="U74" s="352"/>
      <c r="V74" s="352"/>
    </row>
    <row r="75" spans="1:43" s="346" customFormat="1" ht="14.85" customHeight="1" x14ac:dyDescent="0.2">
      <c r="B75" s="363">
        <v>2</v>
      </c>
      <c r="C75" s="372" t="s">
        <v>109</v>
      </c>
      <c r="D75" s="364">
        <v>1.84</v>
      </c>
      <c r="E75" s="364">
        <v>2</v>
      </c>
      <c r="F75" s="376">
        <f>E75/D75*100</f>
        <v>108.69565217391303</v>
      </c>
      <c r="G75" s="377">
        <v>1.88</v>
      </c>
      <c r="H75" s="377">
        <v>1.98</v>
      </c>
      <c r="I75" s="375">
        <f>H75/G75*100</f>
        <v>105.31914893617022</v>
      </c>
      <c r="J75" s="373">
        <v>1.84</v>
      </c>
      <c r="K75" s="373">
        <v>2</v>
      </c>
      <c r="L75" s="375">
        <f>+K75/J75*100</f>
        <v>108.69565217391303</v>
      </c>
      <c r="M75" s="376">
        <f>(F75+I75+L75)/3</f>
        <v>107.57015109466543</v>
      </c>
      <c r="N75" s="352"/>
      <c r="O75" s="352"/>
      <c r="P75" s="352"/>
      <c r="Q75" s="352"/>
      <c r="R75" s="352"/>
      <c r="S75" s="352"/>
      <c r="T75" s="352"/>
      <c r="U75" s="352"/>
      <c r="V75" s="352"/>
    </row>
    <row r="76" spans="1:43" s="346" customFormat="1" ht="14.85" customHeight="1" x14ac:dyDescent="0.2">
      <c r="B76" s="400">
        <v>3</v>
      </c>
      <c r="C76" s="372" t="s">
        <v>110</v>
      </c>
      <c r="D76" s="373">
        <v>1.85</v>
      </c>
      <c r="E76" s="373">
        <v>1.931</v>
      </c>
      <c r="F76" s="376">
        <f>E76/D76*100</f>
        <v>104.37837837837837</v>
      </c>
      <c r="G76" s="377">
        <v>1.85</v>
      </c>
      <c r="H76" s="377">
        <v>1.92</v>
      </c>
      <c r="I76" s="375">
        <f>H76/G76*100</f>
        <v>103.78378378378376</v>
      </c>
      <c r="J76" s="373">
        <v>1.85</v>
      </c>
      <c r="K76" s="373">
        <v>1.8889</v>
      </c>
      <c r="L76" s="375">
        <f>+K76/J76*100</f>
        <v>102.1027027027027</v>
      </c>
      <c r="M76" s="376">
        <f>(F76+I76+L76)/3</f>
        <v>103.42162162162161</v>
      </c>
      <c r="N76" s="352"/>
      <c r="O76" s="352"/>
      <c r="P76" s="352"/>
      <c r="Q76" s="352"/>
      <c r="R76" s="352"/>
      <c r="S76" s="352"/>
      <c r="T76" s="352"/>
      <c r="U76" s="352"/>
      <c r="V76" s="352"/>
    </row>
    <row r="77" spans="1:43" s="346" customFormat="1" ht="14.85" customHeight="1" x14ac:dyDescent="0.2">
      <c r="B77" s="363">
        <v>4</v>
      </c>
      <c r="C77" s="372" t="s">
        <v>111</v>
      </c>
      <c r="D77" s="373">
        <v>2</v>
      </c>
      <c r="E77" s="373">
        <v>2</v>
      </c>
      <c r="F77" s="376">
        <f>E77/D77*100</f>
        <v>100</v>
      </c>
      <c r="G77" s="377">
        <v>1</v>
      </c>
      <c r="H77" s="377">
        <v>1</v>
      </c>
      <c r="I77" s="375">
        <f>H77/G77*100</f>
        <v>100</v>
      </c>
      <c r="J77" s="373">
        <v>2</v>
      </c>
      <c r="K77" s="373">
        <v>2</v>
      </c>
      <c r="L77" s="375">
        <f>+K77/J77*100</f>
        <v>100</v>
      </c>
      <c r="M77" s="376">
        <f>(F77+I77+L77)/3</f>
        <v>100</v>
      </c>
      <c r="N77" s="352"/>
      <c r="O77" s="402"/>
      <c r="P77" s="352"/>
      <c r="Q77" s="352"/>
      <c r="R77" s="352"/>
      <c r="S77" s="352"/>
      <c r="T77" s="352"/>
      <c r="U77" s="352"/>
      <c r="V77" s="352"/>
    </row>
    <row r="78" spans="1:43" s="346" customFormat="1" ht="14.85" customHeight="1" x14ac:dyDescent="0.2">
      <c r="B78" s="400">
        <v>5</v>
      </c>
      <c r="C78" s="379" t="s">
        <v>112</v>
      </c>
      <c r="D78" s="373">
        <v>1.5882000000000001</v>
      </c>
      <c r="E78" s="373">
        <v>1.5544</v>
      </c>
      <c r="F78" s="376">
        <f>E78/D78*100</f>
        <v>97.871804558619814</v>
      </c>
      <c r="G78" s="377">
        <v>1.5882000000000001</v>
      </c>
      <c r="H78" s="377">
        <v>1.5275000000000001</v>
      </c>
      <c r="I78" s="375">
        <f>H78/G78*100</f>
        <v>96.178063216219627</v>
      </c>
      <c r="J78" s="377">
        <v>1.58</v>
      </c>
      <c r="K78" s="377">
        <v>1.5687</v>
      </c>
      <c r="L78" s="375">
        <f>+K78/J78*100</f>
        <v>99.284810126582272</v>
      </c>
      <c r="M78" s="376">
        <f>(F78+I78+L78)/3</f>
        <v>97.778225967140585</v>
      </c>
      <c r="N78" s="352"/>
      <c r="O78" s="352"/>
      <c r="P78" s="352"/>
      <c r="Q78" s="352"/>
      <c r="R78" s="352"/>
      <c r="S78" s="352"/>
      <c r="T78" s="352"/>
      <c r="U78" s="352"/>
      <c r="V78" s="352"/>
    </row>
    <row r="79" spans="1:43" ht="14.65" customHeight="1" x14ac:dyDescent="0.2">
      <c r="B79" s="366"/>
      <c r="C79" s="387"/>
      <c r="D79" s="363"/>
      <c r="E79" s="394"/>
      <c r="G79" s="378"/>
      <c r="H79" s="395"/>
      <c r="I79" s="375"/>
      <c r="J79" s="394"/>
      <c r="K79" s="394"/>
      <c r="L79" s="394"/>
      <c r="M79" s="366"/>
    </row>
    <row r="80" spans="1:43" s="404" customFormat="1" ht="37.9" customHeight="1" x14ac:dyDescent="0.2">
      <c r="A80" s="367"/>
      <c r="B80" s="399"/>
      <c r="C80" s="403" t="s">
        <v>113</v>
      </c>
      <c r="D80" s="399"/>
      <c r="E80" s="399"/>
      <c r="F80" s="399"/>
      <c r="G80" s="399"/>
      <c r="H80" s="399"/>
      <c r="I80" s="386"/>
      <c r="J80" s="399"/>
      <c r="K80" s="399"/>
      <c r="L80" s="399"/>
      <c r="M80" s="399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</row>
    <row r="81" spans="1:112" ht="12" customHeight="1" x14ac:dyDescent="0.2">
      <c r="B81" s="366"/>
      <c r="C81" s="387"/>
      <c r="D81" s="363"/>
      <c r="E81" s="394"/>
      <c r="G81" s="378"/>
      <c r="H81" s="395"/>
      <c r="I81" s="375"/>
      <c r="J81" s="394"/>
      <c r="K81" s="394"/>
      <c r="L81" s="394"/>
      <c r="M81" s="366"/>
    </row>
    <row r="82" spans="1:112" s="346" customFormat="1" ht="14.85" customHeight="1" x14ac:dyDescent="0.2">
      <c r="B82" s="363">
        <v>1</v>
      </c>
      <c r="C82" s="372" t="s">
        <v>114</v>
      </c>
      <c r="D82" s="373">
        <v>1</v>
      </c>
      <c r="E82" s="373">
        <v>0.92310000000000003</v>
      </c>
      <c r="F82" s="376">
        <f>+E82/D82*100</f>
        <v>92.31</v>
      </c>
      <c r="G82" s="377">
        <v>1</v>
      </c>
      <c r="H82" s="377">
        <v>0.93620000000000003</v>
      </c>
      <c r="I82" s="375">
        <f>H82/G82*100</f>
        <v>93.62</v>
      </c>
      <c r="J82" s="377">
        <v>1</v>
      </c>
      <c r="K82" s="377">
        <v>0.93620000000000003</v>
      </c>
      <c r="L82" s="375">
        <f>+K82/J82*100</f>
        <v>93.62</v>
      </c>
      <c r="M82" s="376">
        <f>(F82+I82+L82)/3</f>
        <v>93.183333333333337</v>
      </c>
      <c r="N82" s="352"/>
      <c r="O82" s="352"/>
      <c r="P82" s="352"/>
      <c r="Q82" s="352"/>
      <c r="R82" s="352"/>
      <c r="S82" s="352"/>
      <c r="T82" s="352"/>
      <c r="U82" s="352"/>
      <c r="V82" s="352"/>
    </row>
    <row r="83" spans="1:112" ht="14.85" customHeight="1" x14ac:dyDescent="0.2">
      <c r="B83" s="366">
        <v>2</v>
      </c>
      <c r="C83" s="405" t="s">
        <v>115</v>
      </c>
      <c r="D83" s="406">
        <v>1</v>
      </c>
      <c r="E83" s="406">
        <v>1</v>
      </c>
      <c r="F83" s="374">
        <f>+E83/D83*100</f>
        <v>100</v>
      </c>
      <c r="G83" s="378">
        <v>1</v>
      </c>
      <c r="H83" s="378">
        <v>1</v>
      </c>
      <c r="I83" s="407">
        <f>H83/G83*100</f>
        <v>100</v>
      </c>
      <c r="J83" s="378">
        <v>2</v>
      </c>
      <c r="K83" s="378">
        <v>2</v>
      </c>
      <c r="L83" s="407">
        <f>+K83/J83*100</f>
        <v>100</v>
      </c>
      <c r="M83" s="374">
        <f>(F83+I83+L83)/3</f>
        <v>100</v>
      </c>
    </row>
    <row r="84" spans="1:112" s="346" customFormat="1" ht="14.85" customHeight="1" x14ac:dyDescent="0.2">
      <c r="B84" s="363">
        <v>3</v>
      </c>
      <c r="C84" s="372" t="s">
        <v>116</v>
      </c>
      <c r="D84" s="364">
        <v>0.8</v>
      </c>
      <c r="E84" s="364">
        <v>0.77939999999999998</v>
      </c>
      <c r="F84" s="376">
        <f>+E84/D84*100</f>
        <v>97.424999999999997</v>
      </c>
      <c r="G84" s="377">
        <v>0.8</v>
      </c>
      <c r="H84" s="377">
        <v>0.80879999999999996</v>
      </c>
      <c r="I84" s="375">
        <f>H84/G84*100</f>
        <v>101.1</v>
      </c>
      <c r="J84" s="377">
        <v>2.1</v>
      </c>
      <c r="K84" s="377">
        <v>2.2033999999999998</v>
      </c>
      <c r="L84" s="375">
        <f>+K84/J84*100</f>
        <v>104.92380952380951</v>
      </c>
      <c r="M84" s="376">
        <f>(F84+I84+L84)/3</f>
        <v>101.14960317460316</v>
      </c>
      <c r="N84" s="352"/>
      <c r="O84" s="352"/>
      <c r="P84" s="352"/>
      <c r="Q84" s="352"/>
      <c r="R84" s="352"/>
      <c r="S84" s="352"/>
      <c r="T84" s="352"/>
      <c r="U84" s="352"/>
      <c r="V84" s="352"/>
    </row>
    <row r="85" spans="1:112" s="346" customFormat="1" ht="14.85" customHeight="1" x14ac:dyDescent="0.2">
      <c r="B85" s="363">
        <v>4</v>
      </c>
      <c r="C85" s="372" t="s">
        <v>117</v>
      </c>
      <c r="D85" s="364">
        <v>2</v>
      </c>
      <c r="E85" s="364">
        <v>2</v>
      </c>
      <c r="F85" s="376">
        <f>+E85/D85*100</f>
        <v>100</v>
      </c>
      <c r="G85" s="377">
        <v>2</v>
      </c>
      <c r="H85" s="377">
        <v>2</v>
      </c>
      <c r="I85" s="375">
        <f>H85/G85*100</f>
        <v>100</v>
      </c>
      <c r="J85" s="377">
        <v>2</v>
      </c>
      <c r="K85" s="377">
        <v>2</v>
      </c>
      <c r="L85" s="375">
        <f>+K85/J85*100</f>
        <v>100</v>
      </c>
      <c r="M85" s="376">
        <f>(F85+I85+L85)/3</f>
        <v>100</v>
      </c>
      <c r="N85" s="352"/>
      <c r="O85" s="352"/>
      <c r="P85" s="352"/>
      <c r="Q85" s="352"/>
      <c r="R85" s="352"/>
      <c r="S85" s="352"/>
      <c r="T85" s="352"/>
      <c r="U85" s="352"/>
      <c r="V85" s="352"/>
    </row>
    <row r="86" spans="1:112" s="346" customFormat="1" ht="14.85" customHeight="1" x14ac:dyDescent="0.2">
      <c r="B86" s="363">
        <v>5</v>
      </c>
      <c r="C86" s="372" t="s">
        <v>118</v>
      </c>
      <c r="D86" s="364">
        <v>1.9</v>
      </c>
      <c r="E86" s="364">
        <v>2</v>
      </c>
      <c r="F86" s="376">
        <f>+E86/D86*100</f>
        <v>105.26315789473684</v>
      </c>
      <c r="G86" s="377">
        <v>1.9</v>
      </c>
      <c r="H86" s="377">
        <v>1.875</v>
      </c>
      <c r="I86" s="375">
        <f>H86/G86*100</f>
        <v>98.684210526315795</v>
      </c>
      <c r="J86" s="377">
        <v>1.9</v>
      </c>
      <c r="K86" s="377">
        <v>1.875</v>
      </c>
      <c r="L86" s="375">
        <f>+K86/J86*100</f>
        <v>98.684210526315795</v>
      </c>
      <c r="M86" s="376">
        <f>(F86+I86+L86)/3</f>
        <v>100.87719298245615</v>
      </c>
      <c r="N86" s="352"/>
      <c r="O86" s="352"/>
      <c r="P86" s="352"/>
      <c r="Q86" s="352"/>
      <c r="R86" s="352"/>
      <c r="S86" s="352"/>
      <c r="T86" s="352"/>
      <c r="U86" s="352"/>
      <c r="V86" s="352"/>
    </row>
    <row r="87" spans="1:112" ht="14.65" customHeight="1" x14ac:dyDescent="0.2">
      <c r="B87" s="366"/>
      <c r="C87" s="381"/>
      <c r="D87" s="363"/>
      <c r="E87" s="394"/>
      <c r="G87" s="378"/>
      <c r="H87" s="395"/>
      <c r="I87" s="375"/>
      <c r="J87" s="395"/>
      <c r="K87" s="395"/>
      <c r="L87" s="395"/>
      <c r="M87" s="366"/>
    </row>
    <row r="88" spans="1:112" s="396" customFormat="1" ht="26.25" customHeight="1" x14ac:dyDescent="0.2">
      <c r="A88" s="346"/>
      <c r="B88" s="369"/>
      <c r="C88" s="383" t="s">
        <v>119</v>
      </c>
      <c r="D88" s="369"/>
      <c r="E88" s="399"/>
      <c r="F88" s="399"/>
      <c r="G88" s="399"/>
      <c r="H88" s="399"/>
      <c r="I88" s="386"/>
      <c r="J88" s="399"/>
      <c r="K88" s="399"/>
      <c r="L88" s="399"/>
      <c r="M88" s="369"/>
      <c r="N88" s="352"/>
      <c r="O88" s="352"/>
      <c r="P88" s="352"/>
      <c r="Q88" s="352"/>
      <c r="R88" s="352"/>
      <c r="S88" s="352"/>
      <c r="T88" s="352"/>
      <c r="U88" s="352"/>
      <c r="V88" s="352"/>
      <c r="W88" s="346"/>
      <c r="X88" s="346"/>
      <c r="Y88" s="346"/>
      <c r="Z88" s="346"/>
      <c r="AA88" s="346"/>
      <c r="AB88" s="346"/>
      <c r="AC88" s="346"/>
      <c r="AD88" s="346"/>
      <c r="AE88" s="346"/>
      <c r="AF88" s="346"/>
      <c r="AG88" s="346"/>
      <c r="AH88" s="346"/>
      <c r="AI88" s="346"/>
      <c r="AJ88" s="346"/>
      <c r="AK88" s="346"/>
      <c r="AL88" s="346"/>
      <c r="AM88" s="346"/>
      <c r="AN88" s="346"/>
      <c r="AO88" s="346"/>
      <c r="AP88" s="346"/>
      <c r="AQ88" s="346"/>
    </row>
    <row r="89" spans="1:112" ht="22.9" customHeight="1" x14ac:dyDescent="0.2">
      <c r="B89" s="366"/>
      <c r="C89" s="387"/>
      <c r="D89" s="366"/>
      <c r="E89" s="395"/>
      <c r="G89" s="378"/>
      <c r="H89" s="395"/>
      <c r="I89" s="375"/>
      <c r="J89" s="394"/>
      <c r="K89" s="394"/>
      <c r="L89" s="394"/>
      <c r="M89" s="366"/>
    </row>
    <row r="90" spans="1:112" s="346" customFormat="1" ht="14.85" customHeight="1" x14ac:dyDescent="0.2">
      <c r="B90" s="363">
        <v>1</v>
      </c>
      <c r="C90" s="372" t="s">
        <v>120</v>
      </c>
      <c r="D90" s="373">
        <v>3.42</v>
      </c>
      <c r="E90" s="373">
        <v>3.8</v>
      </c>
      <c r="F90" s="376">
        <f>+E90/D90*100</f>
        <v>111.11111111111111</v>
      </c>
      <c r="G90" s="377">
        <v>3.42</v>
      </c>
      <c r="H90" s="377">
        <v>3.9702999999999999</v>
      </c>
      <c r="I90" s="375">
        <f>G90/H90*100</f>
        <v>86.139586429237085</v>
      </c>
      <c r="J90" s="377">
        <v>3.42</v>
      </c>
      <c r="K90" s="377">
        <v>3.9683000000000002</v>
      </c>
      <c r="L90" s="375">
        <f>+K90/J90*100</f>
        <v>116.03216374269007</v>
      </c>
      <c r="M90" s="376">
        <f>(F90+I90+L90)/3</f>
        <v>104.42762042767943</v>
      </c>
      <c r="N90" s="352"/>
      <c r="O90" s="352"/>
      <c r="P90" s="352"/>
      <c r="Q90" s="352"/>
      <c r="R90" s="352"/>
      <c r="S90" s="352"/>
      <c r="T90" s="352"/>
      <c r="U90" s="352"/>
      <c r="V90" s="352"/>
    </row>
    <row r="91" spans="1:112" s="346" customFormat="1" ht="23.65" customHeight="1" x14ac:dyDescent="0.2">
      <c r="B91" s="363">
        <v>2</v>
      </c>
      <c r="C91" s="372" t="s">
        <v>121</v>
      </c>
      <c r="D91" s="364">
        <v>1.5</v>
      </c>
      <c r="E91" s="364">
        <v>1.667</v>
      </c>
      <c r="F91" s="376">
        <f>+E91/D91*100</f>
        <v>111.13333333333333</v>
      </c>
      <c r="G91" s="377">
        <v>1.5</v>
      </c>
      <c r="H91" s="377">
        <v>1.6758999999999999</v>
      </c>
      <c r="I91" s="375">
        <f>G91/H91*100</f>
        <v>89.504147025478858</v>
      </c>
      <c r="J91" s="377">
        <v>1.55</v>
      </c>
      <c r="K91" s="377">
        <v>1.7990999999999999</v>
      </c>
      <c r="L91" s="375">
        <f>+K91/J91*100</f>
        <v>116.07096774193548</v>
      </c>
      <c r="M91" s="376">
        <f>(F91+I91+L91)/3</f>
        <v>105.56948270024922</v>
      </c>
      <c r="N91" s="352"/>
      <c r="O91" s="352"/>
      <c r="P91" s="352"/>
      <c r="Q91" s="352"/>
      <c r="R91" s="352"/>
      <c r="S91" s="352"/>
      <c r="T91" s="352"/>
      <c r="U91" s="352"/>
      <c r="V91" s="352"/>
    </row>
    <row r="92" spans="1:112" s="346" customFormat="1" ht="24.4" customHeight="1" x14ac:dyDescent="0.2">
      <c r="B92" s="363">
        <v>3</v>
      </c>
      <c r="C92" s="372" t="s">
        <v>122</v>
      </c>
      <c r="D92" s="364">
        <v>3</v>
      </c>
      <c r="E92" s="364">
        <v>3</v>
      </c>
      <c r="F92" s="376">
        <f>+E92/D92*100</f>
        <v>100</v>
      </c>
      <c r="G92" s="373">
        <v>3</v>
      </c>
      <c r="H92" s="377">
        <v>3</v>
      </c>
      <c r="I92" s="375">
        <f>G92/H92*100</f>
        <v>100</v>
      </c>
      <c r="J92" s="373">
        <v>3</v>
      </c>
      <c r="K92" s="373">
        <v>3</v>
      </c>
      <c r="L92" s="375">
        <f>+K92/J92*100</f>
        <v>100</v>
      </c>
      <c r="M92" s="376">
        <f>(F92+I92)/2</f>
        <v>100</v>
      </c>
      <c r="N92" s="352"/>
      <c r="O92" s="352"/>
      <c r="P92" s="352"/>
      <c r="Q92" s="352"/>
      <c r="R92" s="352"/>
      <c r="S92" s="352"/>
      <c r="T92" s="352"/>
      <c r="U92" s="352"/>
      <c r="V92" s="352"/>
    </row>
    <row r="93" spans="1:112" s="408" customFormat="1" ht="46.7" customHeight="1" x14ac:dyDescent="0.2">
      <c r="B93" s="363">
        <v>4</v>
      </c>
      <c r="C93" s="372" t="s">
        <v>123</v>
      </c>
      <c r="D93" s="364">
        <v>0.5</v>
      </c>
      <c r="E93" s="364">
        <v>1</v>
      </c>
      <c r="F93" s="376">
        <f>+E93/D93*100</f>
        <v>200</v>
      </c>
      <c r="G93" s="373">
        <v>0.5</v>
      </c>
      <c r="H93" s="377">
        <v>1</v>
      </c>
      <c r="I93" s="375">
        <f>+H93/G93*100</f>
        <v>200</v>
      </c>
      <c r="J93" s="375" t="s">
        <v>257</v>
      </c>
      <c r="K93" s="375" t="s">
        <v>257</v>
      </c>
      <c r="L93" s="375" t="s">
        <v>257</v>
      </c>
      <c r="M93" s="376">
        <f>(F93+I93)/2</f>
        <v>200</v>
      </c>
      <c r="N93" s="409"/>
      <c r="O93" s="409"/>
      <c r="P93" s="409"/>
      <c r="Q93" s="409"/>
      <c r="R93" s="409"/>
      <c r="S93" s="409"/>
      <c r="T93" s="409"/>
      <c r="U93" s="409"/>
      <c r="V93" s="409"/>
    </row>
    <row r="94" spans="1:112" s="412" customFormat="1" ht="43.7" customHeight="1" x14ac:dyDescent="0.2">
      <c r="A94" s="410"/>
      <c r="B94" s="363">
        <v>5</v>
      </c>
      <c r="C94" s="398" t="s">
        <v>124</v>
      </c>
      <c r="D94" s="373">
        <v>0.75</v>
      </c>
      <c r="E94" s="373">
        <v>0.8</v>
      </c>
      <c r="F94" s="376">
        <f>+E94/D94*100</f>
        <v>106.66666666666667</v>
      </c>
      <c r="G94" s="373">
        <v>0.75</v>
      </c>
      <c r="H94" s="377">
        <v>0.85709999999999997</v>
      </c>
      <c r="I94" s="375">
        <f>+H94/G94*100</f>
        <v>114.28</v>
      </c>
      <c r="J94" s="375" t="s">
        <v>257</v>
      </c>
      <c r="K94" s="375" t="s">
        <v>257</v>
      </c>
      <c r="L94" s="375" t="s">
        <v>257</v>
      </c>
      <c r="M94" s="376">
        <f>(F94+I94)/2</f>
        <v>110.47333333333333</v>
      </c>
      <c r="N94" s="411"/>
      <c r="O94" s="411"/>
      <c r="P94" s="411"/>
      <c r="Q94" s="411"/>
      <c r="R94" s="411"/>
      <c r="S94" s="411"/>
      <c r="T94" s="411"/>
      <c r="U94" s="411"/>
      <c r="V94" s="411"/>
      <c r="W94" s="410"/>
      <c r="X94" s="410"/>
      <c r="Y94" s="410"/>
      <c r="Z94" s="410"/>
      <c r="AA94" s="410"/>
      <c r="AB94" s="410"/>
      <c r="AC94" s="410"/>
      <c r="AD94" s="410"/>
      <c r="AE94" s="410"/>
      <c r="AF94" s="410"/>
      <c r="AG94" s="410"/>
      <c r="AH94" s="410"/>
      <c r="AI94" s="410"/>
      <c r="AJ94" s="410"/>
      <c r="AK94" s="410"/>
      <c r="AL94" s="410"/>
      <c r="AM94" s="410"/>
      <c r="AN94" s="410"/>
      <c r="AO94" s="410"/>
      <c r="AP94" s="410"/>
      <c r="AQ94" s="410"/>
      <c r="AR94" s="410"/>
      <c r="AS94" s="410"/>
      <c r="AT94" s="410"/>
      <c r="AU94" s="410"/>
      <c r="AV94" s="410"/>
      <c r="AW94" s="410"/>
      <c r="AX94" s="410"/>
      <c r="AY94" s="410"/>
      <c r="AZ94" s="410"/>
      <c r="BA94" s="410"/>
      <c r="BB94" s="410"/>
      <c r="BC94" s="410"/>
      <c r="BD94" s="410"/>
      <c r="BE94" s="410"/>
      <c r="BF94" s="410"/>
      <c r="BG94" s="410"/>
      <c r="BH94" s="410"/>
      <c r="BI94" s="410"/>
      <c r="BJ94" s="410"/>
      <c r="BK94" s="410"/>
      <c r="BL94" s="410"/>
      <c r="BM94" s="410"/>
      <c r="BN94" s="410"/>
      <c r="BO94" s="410"/>
      <c r="BP94" s="410"/>
      <c r="BQ94" s="410"/>
      <c r="BR94" s="410"/>
      <c r="BS94" s="410"/>
      <c r="BT94" s="410"/>
      <c r="BU94" s="410"/>
      <c r="BV94" s="410"/>
      <c r="BW94" s="410"/>
      <c r="BX94" s="410"/>
      <c r="BY94" s="410"/>
      <c r="BZ94" s="410"/>
      <c r="CA94" s="410"/>
      <c r="CB94" s="410"/>
      <c r="CC94" s="410"/>
      <c r="CD94" s="410"/>
      <c r="CE94" s="410"/>
      <c r="CF94" s="410"/>
      <c r="CG94" s="410"/>
      <c r="CH94" s="410"/>
      <c r="CI94" s="410"/>
      <c r="CJ94" s="410"/>
      <c r="CK94" s="410"/>
      <c r="CL94" s="410"/>
      <c r="CM94" s="410"/>
      <c r="CN94" s="410"/>
      <c r="CO94" s="410"/>
      <c r="CP94" s="410"/>
      <c r="CQ94" s="410"/>
      <c r="CR94" s="410"/>
      <c r="CS94" s="410"/>
      <c r="CT94" s="410"/>
      <c r="CU94" s="410"/>
      <c r="CV94" s="410"/>
      <c r="CW94" s="410"/>
      <c r="CX94" s="410"/>
      <c r="CY94" s="410"/>
      <c r="CZ94" s="410"/>
      <c r="DA94" s="410"/>
      <c r="DB94" s="410"/>
      <c r="DC94" s="410"/>
      <c r="DD94" s="410"/>
      <c r="DE94" s="410"/>
      <c r="DF94" s="410"/>
      <c r="DG94" s="410"/>
      <c r="DH94" s="410"/>
    </row>
    <row r="95" spans="1:112" s="412" customFormat="1" ht="43.7" customHeight="1" x14ac:dyDescent="0.2">
      <c r="A95" s="410"/>
      <c r="B95" s="363">
        <v>6</v>
      </c>
      <c r="C95" s="398" t="s">
        <v>261</v>
      </c>
      <c r="D95" s="375" t="s">
        <v>257</v>
      </c>
      <c r="E95" s="375" t="s">
        <v>257</v>
      </c>
      <c r="F95" s="375" t="s">
        <v>257</v>
      </c>
      <c r="G95" s="375" t="s">
        <v>257</v>
      </c>
      <c r="H95" s="375" t="s">
        <v>257</v>
      </c>
      <c r="I95" s="375" t="s">
        <v>257</v>
      </c>
      <c r="J95" s="378">
        <v>0.8</v>
      </c>
      <c r="K95" s="378">
        <v>0.92310000000000003</v>
      </c>
      <c r="L95" s="375">
        <f>+K95/J95*100</f>
        <v>115.3875</v>
      </c>
      <c r="M95" s="376">
        <v>115</v>
      </c>
      <c r="N95" s="411"/>
      <c r="O95" s="411"/>
      <c r="P95" s="411"/>
      <c r="Q95" s="411"/>
      <c r="R95" s="411"/>
      <c r="S95" s="411"/>
      <c r="T95" s="411"/>
      <c r="U95" s="411"/>
      <c r="V95" s="411"/>
      <c r="W95" s="410"/>
      <c r="X95" s="410"/>
      <c r="Y95" s="410"/>
      <c r="Z95" s="410"/>
      <c r="AA95" s="410"/>
      <c r="AB95" s="410"/>
      <c r="AC95" s="410"/>
      <c r="AD95" s="410"/>
      <c r="AE95" s="410"/>
      <c r="AF95" s="410"/>
      <c r="AG95" s="410"/>
      <c r="AH95" s="410"/>
      <c r="AI95" s="410"/>
      <c r="AJ95" s="410"/>
      <c r="AK95" s="410"/>
      <c r="AL95" s="410"/>
      <c r="AM95" s="410"/>
      <c r="AN95" s="410"/>
      <c r="AO95" s="410"/>
      <c r="AP95" s="410"/>
      <c r="AQ95" s="410"/>
      <c r="AR95" s="410"/>
      <c r="AS95" s="410"/>
      <c r="AT95" s="410"/>
      <c r="AU95" s="410"/>
      <c r="AV95" s="410"/>
      <c r="AW95" s="410"/>
      <c r="AX95" s="410"/>
      <c r="AY95" s="410"/>
      <c r="AZ95" s="410"/>
      <c r="BA95" s="410"/>
      <c r="BB95" s="410"/>
      <c r="BC95" s="410"/>
      <c r="BD95" s="410"/>
      <c r="BE95" s="410"/>
      <c r="BF95" s="410"/>
      <c r="BG95" s="410"/>
      <c r="BH95" s="410"/>
      <c r="BI95" s="410"/>
      <c r="BJ95" s="410"/>
      <c r="BK95" s="410"/>
      <c r="BL95" s="410"/>
      <c r="BM95" s="410"/>
      <c r="BN95" s="410"/>
      <c r="BO95" s="410"/>
      <c r="BP95" s="410"/>
      <c r="BQ95" s="410"/>
      <c r="BR95" s="410"/>
      <c r="BS95" s="410"/>
      <c r="BT95" s="410"/>
      <c r="BU95" s="410"/>
      <c r="BV95" s="410"/>
      <c r="BW95" s="410"/>
      <c r="BX95" s="410"/>
      <c r="BY95" s="410"/>
      <c r="BZ95" s="410"/>
      <c r="CA95" s="410"/>
      <c r="CB95" s="410"/>
      <c r="CC95" s="410"/>
      <c r="CD95" s="410"/>
      <c r="CE95" s="410"/>
      <c r="CF95" s="410"/>
      <c r="CG95" s="410"/>
      <c r="CH95" s="410"/>
      <c r="CI95" s="410"/>
      <c r="CJ95" s="410"/>
      <c r="CK95" s="410"/>
      <c r="CL95" s="410"/>
      <c r="CM95" s="410"/>
      <c r="CN95" s="410"/>
      <c r="CO95" s="410"/>
      <c r="CP95" s="410"/>
      <c r="CQ95" s="410"/>
      <c r="CR95" s="410"/>
      <c r="CS95" s="410"/>
      <c r="CT95" s="410"/>
      <c r="CU95" s="410"/>
      <c r="CV95" s="410"/>
      <c r="CW95" s="410"/>
      <c r="CX95" s="410"/>
      <c r="CY95" s="410"/>
      <c r="CZ95" s="410"/>
      <c r="DA95" s="410"/>
      <c r="DB95" s="410"/>
      <c r="DC95" s="410"/>
      <c r="DD95" s="410"/>
      <c r="DE95" s="410"/>
      <c r="DF95" s="410"/>
      <c r="DG95" s="410"/>
      <c r="DH95" s="410"/>
    </row>
    <row r="96" spans="1:112" s="414" customFormat="1" ht="17.850000000000001" customHeight="1" x14ac:dyDescent="0.2">
      <c r="A96" s="367"/>
      <c r="B96" s="363"/>
      <c r="C96" s="398"/>
      <c r="D96" s="363"/>
      <c r="E96" s="363"/>
      <c r="F96" s="376"/>
      <c r="G96" s="363"/>
      <c r="H96" s="413"/>
      <c r="I96" s="375"/>
      <c r="J96" s="363"/>
      <c r="K96" s="363"/>
      <c r="L96" s="376"/>
      <c r="M96" s="376"/>
      <c r="N96" s="370"/>
      <c r="O96" s="370"/>
      <c r="P96" s="370"/>
      <c r="Q96" s="370"/>
      <c r="R96" s="370"/>
      <c r="S96" s="370"/>
      <c r="T96" s="370"/>
      <c r="U96" s="370"/>
      <c r="V96" s="370"/>
      <c r="W96" s="367"/>
      <c r="X96" s="367"/>
      <c r="Y96" s="367"/>
      <c r="Z96" s="367"/>
      <c r="AA96" s="367"/>
      <c r="AB96" s="367"/>
      <c r="AC96" s="367"/>
      <c r="AD96" s="367"/>
      <c r="AE96" s="367"/>
      <c r="AF96" s="367"/>
      <c r="AG96" s="367"/>
      <c r="AH96" s="367"/>
      <c r="AI96" s="367"/>
      <c r="AJ96" s="367"/>
      <c r="AK96" s="367"/>
      <c r="AL96" s="367"/>
      <c r="AM96" s="367"/>
      <c r="AN96" s="367"/>
      <c r="AO96" s="367"/>
      <c r="AP96" s="367"/>
      <c r="AQ96" s="367"/>
      <c r="AR96" s="367"/>
      <c r="AS96" s="367"/>
      <c r="AT96" s="367"/>
      <c r="AU96" s="367"/>
      <c r="AV96" s="367"/>
      <c r="AW96" s="367"/>
      <c r="AX96" s="367"/>
      <c r="AY96" s="367"/>
      <c r="AZ96" s="367"/>
      <c r="BA96" s="367"/>
      <c r="BB96" s="367"/>
      <c r="BC96" s="367"/>
      <c r="BD96" s="367"/>
      <c r="BE96" s="367"/>
      <c r="BF96" s="367"/>
      <c r="BG96" s="367"/>
      <c r="BH96" s="367"/>
      <c r="BI96" s="367"/>
      <c r="BJ96" s="367"/>
      <c r="BK96" s="367"/>
      <c r="BL96" s="367"/>
      <c r="BM96" s="367"/>
      <c r="BN96" s="367"/>
      <c r="BO96" s="367"/>
      <c r="BP96" s="367"/>
      <c r="BQ96" s="367"/>
      <c r="BR96" s="367"/>
      <c r="BS96" s="367"/>
      <c r="BT96" s="367"/>
      <c r="BU96" s="367"/>
      <c r="BV96" s="367"/>
      <c r="BW96" s="367"/>
      <c r="BX96" s="367"/>
      <c r="BY96" s="367"/>
      <c r="BZ96" s="367"/>
      <c r="CA96" s="367"/>
      <c r="CB96" s="367"/>
      <c r="CC96" s="367"/>
      <c r="CD96" s="367"/>
      <c r="CE96" s="367"/>
      <c r="CF96" s="367"/>
      <c r="CG96" s="367"/>
      <c r="CH96" s="367"/>
      <c r="CI96" s="367"/>
      <c r="CJ96" s="367"/>
      <c r="CK96" s="367"/>
      <c r="CL96" s="367"/>
      <c r="CM96" s="367"/>
      <c r="CN96" s="367"/>
      <c r="CO96" s="367"/>
      <c r="CP96" s="367"/>
      <c r="CQ96" s="367"/>
      <c r="CR96" s="367"/>
      <c r="CS96" s="367"/>
      <c r="CT96" s="367"/>
      <c r="CU96" s="367"/>
      <c r="CV96" s="367"/>
      <c r="CW96" s="367"/>
      <c r="CX96" s="367"/>
      <c r="CY96" s="367"/>
      <c r="CZ96" s="367"/>
      <c r="DA96" s="367"/>
      <c r="DB96" s="367"/>
      <c r="DC96" s="367"/>
      <c r="DD96" s="367"/>
      <c r="DE96" s="367"/>
      <c r="DF96" s="367"/>
      <c r="DG96" s="367"/>
      <c r="DH96" s="367"/>
    </row>
    <row r="97" spans="1:43" s="415" customFormat="1" ht="27.2" customHeight="1" x14ac:dyDescent="0.2">
      <c r="A97" s="346"/>
      <c r="B97" s="369"/>
      <c r="C97" s="383" t="s">
        <v>125</v>
      </c>
      <c r="D97" s="369"/>
      <c r="E97" s="399"/>
      <c r="F97" s="399"/>
      <c r="G97" s="399"/>
      <c r="H97" s="399"/>
      <c r="I97" s="386"/>
      <c r="J97" s="399"/>
      <c r="K97" s="399"/>
      <c r="L97" s="399"/>
      <c r="M97" s="369"/>
      <c r="N97" s="370"/>
      <c r="O97" s="370"/>
      <c r="P97" s="370"/>
      <c r="Q97" s="370"/>
      <c r="R97" s="370"/>
      <c r="S97" s="370"/>
      <c r="T97" s="370"/>
      <c r="U97" s="370"/>
      <c r="V97" s="370"/>
      <c r="W97" s="367"/>
      <c r="X97" s="367"/>
      <c r="Y97" s="367"/>
      <c r="Z97" s="367"/>
      <c r="AA97" s="367"/>
      <c r="AB97" s="367"/>
      <c r="AC97" s="367"/>
      <c r="AD97" s="367"/>
      <c r="AE97" s="367"/>
      <c r="AF97" s="367"/>
      <c r="AG97" s="367"/>
      <c r="AH97" s="367"/>
      <c r="AI97" s="367"/>
      <c r="AJ97" s="367"/>
      <c r="AK97" s="367"/>
      <c r="AL97" s="367"/>
      <c r="AM97" s="367"/>
      <c r="AN97" s="367"/>
      <c r="AO97" s="367"/>
      <c r="AP97" s="367"/>
      <c r="AQ97" s="367"/>
    </row>
    <row r="98" spans="1:43" ht="21.95" customHeight="1" x14ac:dyDescent="0.2">
      <c r="B98" s="366"/>
      <c r="C98" s="387"/>
      <c r="D98" s="363"/>
      <c r="E98" s="394"/>
      <c r="G98" s="378"/>
      <c r="H98" s="395"/>
      <c r="I98" s="375"/>
      <c r="J98" s="394"/>
      <c r="K98" s="394"/>
      <c r="L98" s="394"/>
      <c r="M98" s="366"/>
    </row>
    <row r="99" spans="1:43" ht="14.85" customHeight="1" x14ac:dyDescent="0.2">
      <c r="B99" s="366">
        <v>1</v>
      </c>
      <c r="C99" s="405" t="s">
        <v>126</v>
      </c>
      <c r="D99" s="365">
        <v>2</v>
      </c>
      <c r="E99" s="365">
        <v>2</v>
      </c>
      <c r="F99" s="374">
        <f>+E99/D99*100</f>
        <v>100</v>
      </c>
      <c r="G99" s="378">
        <v>2</v>
      </c>
      <c r="H99" s="378">
        <v>2</v>
      </c>
      <c r="I99" s="375">
        <f>H99/G99*100</f>
        <v>100</v>
      </c>
      <c r="J99" s="375" t="s">
        <v>257</v>
      </c>
      <c r="K99" s="375" t="s">
        <v>257</v>
      </c>
      <c r="L99" s="375" t="s">
        <v>257</v>
      </c>
      <c r="M99" s="375" t="s">
        <v>257</v>
      </c>
    </row>
    <row r="100" spans="1:43" ht="14.85" customHeight="1" x14ac:dyDescent="0.2">
      <c r="B100" s="366">
        <v>2</v>
      </c>
      <c r="C100" s="405" t="s">
        <v>127</v>
      </c>
      <c r="D100" s="365">
        <v>4</v>
      </c>
      <c r="E100" s="365">
        <v>4</v>
      </c>
      <c r="F100" s="374">
        <f>+E100/D100*100</f>
        <v>100</v>
      </c>
      <c r="G100" s="378">
        <v>5</v>
      </c>
      <c r="H100" s="378">
        <v>5</v>
      </c>
      <c r="I100" s="375">
        <f>H100/G100*100</f>
        <v>100</v>
      </c>
      <c r="J100" s="378">
        <v>3</v>
      </c>
      <c r="K100" s="378">
        <v>3</v>
      </c>
      <c r="L100" s="407">
        <f>+K100/J100*100</f>
        <v>100</v>
      </c>
      <c r="M100" s="374">
        <f>(F100+I100+L100)/3</f>
        <v>100</v>
      </c>
    </row>
    <row r="101" spans="1:43" ht="14.85" customHeight="1" x14ac:dyDescent="0.2">
      <c r="B101" s="366"/>
      <c r="C101" s="405"/>
      <c r="D101" s="364"/>
      <c r="E101" s="364"/>
      <c r="F101" s="376"/>
      <c r="G101" s="378"/>
      <c r="H101" s="413"/>
      <c r="I101" s="375"/>
      <c r="J101" s="377"/>
      <c r="K101" s="377"/>
      <c r="L101" s="407"/>
      <c r="M101" s="416"/>
    </row>
    <row r="102" spans="1:43" s="415" customFormat="1" ht="27.2" customHeight="1" x14ac:dyDescent="0.2">
      <c r="A102" s="346"/>
      <c r="B102" s="369"/>
      <c r="C102" s="383" t="s">
        <v>262</v>
      </c>
      <c r="D102" s="368"/>
      <c r="E102" s="417"/>
      <c r="F102" s="418"/>
      <c r="G102" s="418"/>
      <c r="H102" s="418"/>
      <c r="I102" s="418"/>
      <c r="J102" s="418"/>
      <c r="K102" s="418"/>
      <c r="L102" s="386"/>
      <c r="M102" s="419"/>
      <c r="N102" s="370"/>
      <c r="O102" s="370"/>
      <c r="P102" s="370"/>
      <c r="Q102" s="370"/>
      <c r="R102" s="370"/>
      <c r="S102" s="370"/>
      <c r="T102" s="370"/>
      <c r="U102" s="370"/>
      <c r="V102" s="370"/>
      <c r="W102" s="367"/>
      <c r="X102" s="367"/>
      <c r="Y102" s="367"/>
      <c r="Z102" s="367"/>
      <c r="AA102" s="367"/>
      <c r="AB102" s="367"/>
      <c r="AC102" s="367"/>
      <c r="AD102" s="367"/>
      <c r="AE102" s="367"/>
      <c r="AF102" s="367"/>
      <c r="AG102" s="367"/>
      <c r="AH102" s="367"/>
      <c r="AI102" s="367"/>
      <c r="AJ102" s="367"/>
      <c r="AK102" s="367"/>
      <c r="AL102" s="367"/>
      <c r="AM102" s="367"/>
      <c r="AN102" s="367"/>
      <c r="AO102" s="367"/>
      <c r="AP102" s="367"/>
      <c r="AQ102" s="367"/>
    </row>
    <row r="103" spans="1:43" ht="29.1" customHeight="1" x14ac:dyDescent="0.2">
      <c r="B103" s="366">
        <v>1</v>
      </c>
      <c r="C103" s="405" t="s">
        <v>263</v>
      </c>
      <c r="D103" s="375" t="s">
        <v>257</v>
      </c>
      <c r="E103" s="375" t="s">
        <v>257</v>
      </c>
      <c r="F103" s="375" t="s">
        <v>257</v>
      </c>
      <c r="G103" s="375" t="s">
        <v>257</v>
      </c>
      <c r="H103" s="375" t="s">
        <v>257</v>
      </c>
      <c r="I103" s="375" t="s">
        <v>257</v>
      </c>
      <c r="J103" s="378">
        <v>1.55</v>
      </c>
      <c r="K103" s="378">
        <v>2</v>
      </c>
      <c r="L103" s="407">
        <f>+K103/J103*100</f>
        <v>129.03225806451613</v>
      </c>
      <c r="M103" s="366">
        <v>129</v>
      </c>
    </row>
    <row r="104" spans="1:43" ht="20.45" customHeight="1" x14ac:dyDescent="0.2">
      <c r="B104" s="366">
        <v>2</v>
      </c>
      <c r="C104" s="405" t="s">
        <v>127</v>
      </c>
      <c r="D104" s="375" t="s">
        <v>257</v>
      </c>
      <c r="E104" s="375" t="s">
        <v>257</v>
      </c>
      <c r="F104" s="375" t="s">
        <v>257</v>
      </c>
      <c r="G104" s="375" t="s">
        <v>257</v>
      </c>
      <c r="H104" s="375" t="s">
        <v>257</v>
      </c>
      <c r="I104" s="375" t="s">
        <v>257</v>
      </c>
      <c r="J104" s="378">
        <v>3</v>
      </c>
      <c r="K104" s="378">
        <v>3</v>
      </c>
      <c r="L104" s="407">
        <f>+K104/J104*100</f>
        <v>100</v>
      </c>
      <c r="M104" s="374">
        <v>100</v>
      </c>
    </row>
    <row r="105" spans="1:43" ht="25.9" customHeight="1" x14ac:dyDescent="0.2">
      <c r="B105" s="366">
        <v>3</v>
      </c>
      <c r="C105" s="420" t="s">
        <v>129</v>
      </c>
      <c r="D105" s="375" t="s">
        <v>257</v>
      </c>
      <c r="E105" s="375" t="s">
        <v>257</v>
      </c>
      <c r="F105" s="375" t="s">
        <v>257</v>
      </c>
      <c r="G105" s="375" t="s">
        <v>257</v>
      </c>
      <c r="H105" s="375" t="s">
        <v>257</v>
      </c>
      <c r="I105" s="375" t="s">
        <v>257</v>
      </c>
      <c r="J105" s="378">
        <v>3.12</v>
      </c>
      <c r="K105" s="378">
        <v>3.6738</v>
      </c>
      <c r="L105" s="407">
        <f>+K105/J105*100</f>
        <v>117.75</v>
      </c>
      <c r="M105" s="374">
        <v>118</v>
      </c>
    </row>
    <row r="106" spans="1:43" ht="14.85" customHeight="1" x14ac:dyDescent="0.2">
      <c r="B106" s="366"/>
      <c r="C106" s="405"/>
      <c r="D106" s="365"/>
      <c r="E106" s="365"/>
      <c r="F106" s="374"/>
      <c r="G106" s="378"/>
      <c r="H106" s="378"/>
      <c r="I106" s="375"/>
      <c r="J106" s="378"/>
      <c r="K106" s="378"/>
      <c r="L106" s="407"/>
      <c r="M106" s="374"/>
    </row>
    <row r="107" spans="1:43" s="371" customFormat="1" ht="23.85" customHeight="1" x14ac:dyDescent="0.2">
      <c r="A107" s="367"/>
      <c r="B107" s="369"/>
      <c r="C107" s="383" t="s">
        <v>128</v>
      </c>
      <c r="D107" s="369"/>
      <c r="E107" s="399"/>
      <c r="F107" s="399"/>
      <c r="G107" s="399"/>
      <c r="H107" s="399"/>
      <c r="I107" s="386"/>
      <c r="J107" s="399"/>
      <c r="K107" s="399"/>
      <c r="L107" s="399"/>
      <c r="M107" s="369"/>
      <c r="N107" s="370"/>
      <c r="O107" s="370"/>
      <c r="P107" s="370"/>
      <c r="Q107" s="370"/>
      <c r="R107" s="370"/>
      <c r="S107" s="370"/>
      <c r="T107" s="370"/>
      <c r="U107" s="370"/>
      <c r="V107" s="370"/>
      <c r="W107" s="367"/>
      <c r="X107" s="367"/>
      <c r="Y107" s="367"/>
      <c r="Z107" s="367"/>
      <c r="AA107" s="367"/>
      <c r="AB107" s="367"/>
      <c r="AC107" s="367"/>
      <c r="AD107" s="367"/>
      <c r="AE107" s="367"/>
      <c r="AF107" s="367"/>
      <c r="AG107" s="367"/>
      <c r="AH107" s="367"/>
      <c r="AI107" s="367"/>
      <c r="AJ107" s="367"/>
      <c r="AK107" s="367"/>
      <c r="AL107" s="367"/>
      <c r="AM107" s="367"/>
      <c r="AN107" s="367"/>
      <c r="AO107" s="367"/>
      <c r="AP107" s="367"/>
      <c r="AQ107" s="367"/>
    </row>
    <row r="108" spans="1:43" ht="16.899999999999999" customHeight="1" x14ac:dyDescent="0.2">
      <c r="B108" s="366"/>
      <c r="C108" s="387"/>
      <c r="D108" s="363"/>
      <c r="E108" s="394"/>
      <c r="G108" s="378"/>
      <c r="H108" s="395"/>
      <c r="I108" s="375"/>
      <c r="J108" s="394"/>
      <c r="K108" s="394"/>
      <c r="L108" s="394"/>
      <c r="M108" s="366"/>
    </row>
    <row r="109" spans="1:43" s="421" customFormat="1" ht="26.85" customHeight="1" x14ac:dyDescent="0.2">
      <c r="A109" s="388"/>
      <c r="B109" s="366">
        <v>1</v>
      </c>
      <c r="C109" s="405" t="s">
        <v>129</v>
      </c>
      <c r="D109" s="406">
        <v>3.17</v>
      </c>
      <c r="E109" s="406">
        <v>3.5081000000000002</v>
      </c>
      <c r="F109" s="374">
        <f>+E109/D109*100</f>
        <v>110.66561514195585</v>
      </c>
      <c r="G109" s="378">
        <v>3.17</v>
      </c>
      <c r="H109" s="378">
        <v>3.4016999999999999</v>
      </c>
      <c r="I109" s="375">
        <f>G109/H109*100</f>
        <v>93.188699767763168</v>
      </c>
      <c r="J109" s="407" t="s">
        <v>257</v>
      </c>
      <c r="K109" s="407" t="s">
        <v>257</v>
      </c>
      <c r="L109" s="407" t="s">
        <v>257</v>
      </c>
      <c r="M109" s="407" t="s">
        <v>257</v>
      </c>
      <c r="N109" s="389"/>
      <c r="O109" s="389"/>
      <c r="P109" s="389"/>
      <c r="Q109" s="389"/>
      <c r="R109" s="389"/>
      <c r="S109" s="389"/>
      <c r="T109" s="389"/>
      <c r="U109" s="389"/>
      <c r="V109" s="389"/>
      <c r="W109" s="388"/>
      <c r="X109" s="388"/>
      <c r="Y109" s="388"/>
      <c r="Z109" s="388"/>
      <c r="AA109" s="388"/>
      <c r="AB109" s="388"/>
      <c r="AC109" s="388"/>
      <c r="AD109" s="388"/>
      <c r="AE109" s="388"/>
      <c r="AF109" s="388"/>
      <c r="AG109" s="388"/>
      <c r="AH109" s="388"/>
      <c r="AI109" s="388"/>
      <c r="AJ109" s="388"/>
      <c r="AK109" s="388"/>
      <c r="AL109" s="388"/>
      <c r="AM109" s="388"/>
      <c r="AN109" s="388"/>
      <c r="AO109" s="388"/>
      <c r="AP109" s="388"/>
      <c r="AQ109" s="388"/>
    </row>
    <row r="110" spans="1:43" ht="26.85" customHeight="1" x14ac:dyDescent="0.2">
      <c r="B110" s="366">
        <v>2</v>
      </c>
      <c r="C110" s="405" t="s">
        <v>130</v>
      </c>
      <c r="D110" s="406">
        <v>2</v>
      </c>
      <c r="E110" s="406">
        <v>2</v>
      </c>
      <c r="F110" s="374">
        <f>+E110/D110*100</f>
        <v>100</v>
      </c>
      <c r="G110" s="378">
        <v>2</v>
      </c>
      <c r="H110" s="378">
        <v>2</v>
      </c>
      <c r="I110" s="375">
        <f>G110/H110*100</f>
        <v>100</v>
      </c>
      <c r="J110" s="407" t="s">
        <v>257</v>
      </c>
      <c r="K110" s="407" t="s">
        <v>257</v>
      </c>
      <c r="L110" s="407" t="s">
        <v>257</v>
      </c>
      <c r="M110" s="374" t="s">
        <v>257</v>
      </c>
    </row>
    <row r="111" spans="1:43" s="421" customFormat="1" ht="28.35" customHeight="1" x14ac:dyDescent="0.2">
      <c r="A111" s="388"/>
      <c r="B111" s="366">
        <v>1</v>
      </c>
      <c r="C111" s="405" t="s">
        <v>105</v>
      </c>
      <c r="D111" s="406">
        <v>0</v>
      </c>
      <c r="E111" s="406">
        <v>0</v>
      </c>
      <c r="F111" s="374">
        <v>0</v>
      </c>
      <c r="G111" s="378">
        <v>0</v>
      </c>
      <c r="H111" s="378">
        <v>0</v>
      </c>
      <c r="I111" s="374">
        <v>0</v>
      </c>
      <c r="J111" s="378">
        <v>0</v>
      </c>
      <c r="K111" s="378">
        <v>0</v>
      </c>
      <c r="L111" s="374">
        <v>0</v>
      </c>
      <c r="M111" s="374">
        <v>0</v>
      </c>
      <c r="N111" s="389"/>
      <c r="O111" s="389"/>
      <c r="P111" s="389"/>
      <c r="Q111" s="389"/>
      <c r="R111" s="389"/>
      <c r="S111" s="389"/>
      <c r="T111" s="389"/>
      <c r="U111" s="389"/>
      <c r="V111" s="389"/>
      <c r="W111" s="388"/>
      <c r="X111" s="388"/>
      <c r="Y111" s="388"/>
      <c r="Z111" s="388"/>
      <c r="AA111" s="388"/>
      <c r="AB111" s="388"/>
      <c r="AC111" s="388"/>
      <c r="AD111" s="388"/>
      <c r="AE111" s="388"/>
      <c r="AF111" s="388"/>
      <c r="AG111" s="388"/>
      <c r="AH111" s="388"/>
      <c r="AI111" s="388"/>
      <c r="AJ111" s="388"/>
      <c r="AK111" s="388"/>
      <c r="AL111" s="388"/>
      <c r="AM111" s="388"/>
      <c r="AN111" s="388"/>
      <c r="AO111" s="388"/>
      <c r="AP111" s="388"/>
      <c r="AQ111" s="388"/>
    </row>
    <row r="112" spans="1:43" ht="20.45" customHeight="1" x14ac:dyDescent="0.2">
      <c r="B112" s="366">
        <v>2</v>
      </c>
      <c r="C112" s="405" t="s">
        <v>131</v>
      </c>
      <c r="D112" s="406">
        <v>1</v>
      </c>
      <c r="E112" s="406">
        <v>1</v>
      </c>
      <c r="F112" s="374">
        <f>+E112/D112*100</f>
        <v>100</v>
      </c>
      <c r="G112" s="378">
        <v>1</v>
      </c>
      <c r="H112" s="378">
        <v>1</v>
      </c>
      <c r="I112" s="375">
        <f>G112/H112*100</f>
        <v>100</v>
      </c>
      <c r="J112" s="378">
        <v>1</v>
      </c>
      <c r="K112" s="378">
        <v>1</v>
      </c>
      <c r="L112" s="407">
        <f>+K112/J112*100</f>
        <v>100</v>
      </c>
      <c r="M112" s="374">
        <f>(F112+I112+L112)/3</f>
        <v>100</v>
      </c>
    </row>
    <row r="113" spans="2:13" ht="29.85" customHeight="1" x14ac:dyDescent="0.2">
      <c r="B113" s="366">
        <v>3</v>
      </c>
      <c r="C113" s="405" t="s">
        <v>132</v>
      </c>
      <c r="D113" s="406">
        <v>4.3</v>
      </c>
      <c r="E113" s="406">
        <v>4.5823</v>
      </c>
      <c r="F113" s="374">
        <f>+E113/D113*100</f>
        <v>106.56511627906977</v>
      </c>
      <c r="G113" s="378">
        <v>4.3</v>
      </c>
      <c r="H113" s="378">
        <v>4.5004</v>
      </c>
      <c r="I113" s="375">
        <f>G113/H113*100</f>
        <v>95.547062483334813</v>
      </c>
      <c r="J113" s="378">
        <v>4.3</v>
      </c>
      <c r="K113" s="378">
        <v>4.577</v>
      </c>
      <c r="L113" s="407">
        <f>+K113/J113*100</f>
        <v>106.44186046511628</v>
      </c>
      <c r="M113" s="374">
        <f>(F113+I113+L113)/3</f>
        <v>102.85134640917363</v>
      </c>
    </row>
    <row r="114" spans="2:13" x14ac:dyDescent="0.2">
      <c r="B114" s="347"/>
      <c r="F114" s="350"/>
    </row>
    <row r="115" spans="2:13" x14ac:dyDescent="0.2">
      <c r="B115" s="347" t="s">
        <v>257</v>
      </c>
      <c r="C115" s="348" t="s">
        <v>264</v>
      </c>
      <c r="F115" s="350"/>
    </row>
    <row r="116" spans="2:13" x14ac:dyDescent="0.2">
      <c r="B116" s="347"/>
      <c r="F116" s="350"/>
    </row>
  </sheetData>
  <mergeCells count="10">
    <mergeCell ref="C7:M7"/>
    <mergeCell ref="C8:M8"/>
    <mergeCell ref="C9:M9"/>
    <mergeCell ref="C11:M11"/>
    <mergeCell ref="B13:B14"/>
    <mergeCell ref="C13:C14"/>
    <mergeCell ref="D13:F13"/>
    <mergeCell ref="G13:I13"/>
    <mergeCell ref="J13:L13"/>
    <mergeCell ref="M13:M14"/>
  </mergeCells>
  <pageMargins left="0.11811023622047245" right="0.11811023622047245" top="3.937007874015748E-2" bottom="0" header="0.51181102362204722" footer="0"/>
  <pageSetup paperSize="9" scale="70" orientation="landscape" horizontalDpi="300" verticalDpi="300" r:id="rId1"/>
  <headerFooter>
    <oddFooter>&amp;CPágina &amp;P de &amp;N</oddFooter>
  </headerFooter>
  <rowBreaks count="2" manualBreakCount="2">
    <brk id="50" max="12" man="1"/>
    <brk id="87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 </vt:lpstr>
      <vt:lpstr>10610</vt:lpstr>
      <vt:lpstr>10611</vt:lpstr>
      <vt:lpstr>50603</vt:lpstr>
      <vt:lpstr>50604</vt:lpstr>
      <vt:lpstr>'10610'!Área_de_impresión</vt:lpstr>
      <vt:lpstr>'50603'!Área_de_impresión</vt:lpstr>
      <vt:lpstr>'50604'!Área_de_impresión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2024-05-15T16:23:22Z</cp:lastPrinted>
  <dcterms:created xsi:type="dcterms:W3CDTF">2005-11-28T14:59:09Z</dcterms:created>
  <dcterms:modified xsi:type="dcterms:W3CDTF">2024-05-15T16:28:52Z</dcterms:modified>
</cp:coreProperties>
</file>