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Elsa CPU\INDICADORES Y METAS\INDICADORES 2023\4to Trimestre LRF 2023\ARCHIVO HTC\"/>
    </mc:Choice>
  </mc:AlternateContent>
  <bookViews>
    <workbookView xWindow="480" yWindow="375" windowWidth="7980" windowHeight="6495" tabRatio="763"/>
  </bookViews>
  <sheets>
    <sheet name="10601" sheetId="6" r:id="rId1"/>
    <sheet name="10602" sheetId="11" r:id="rId2"/>
    <sheet name="10610" sheetId="10" r:id="rId3"/>
    <sheet name="10614 " sheetId="7" r:id="rId4"/>
    <sheet name="50603" sheetId="9" r:id="rId5"/>
    <sheet name="50604" sheetId="13" r:id="rId6"/>
  </sheets>
  <definedNames>
    <definedName name="_xlnm.Print_Area" localSheetId="2">'10610'!$A$1:$T$41</definedName>
    <definedName name="_xlnm.Print_Area" localSheetId="4">'50603'!$A$1:$N$42</definedName>
  </definedNames>
  <calcPr calcId="152511"/>
</workbook>
</file>

<file path=xl/calcChain.xml><?xml version="1.0" encoding="utf-8"?>
<calcChain xmlns="http://schemas.openxmlformats.org/spreadsheetml/2006/main">
  <c r="K107" i="13" l="1"/>
  <c r="H107" i="13"/>
  <c r="E107" i="13"/>
  <c r="L107" i="13" s="1"/>
  <c r="K106" i="13"/>
  <c r="H106" i="13"/>
  <c r="E106" i="13"/>
  <c r="L106" i="13" s="1"/>
  <c r="K105" i="13"/>
  <c r="H105" i="13"/>
  <c r="E105" i="13"/>
  <c r="L105" i="13" s="1"/>
  <c r="K104" i="13"/>
  <c r="H104" i="13"/>
  <c r="E104" i="13"/>
  <c r="L104" i="13" s="1"/>
  <c r="K103" i="13"/>
  <c r="H103" i="13"/>
  <c r="E103" i="13"/>
  <c r="L103" i="13" s="1"/>
  <c r="K99" i="13"/>
  <c r="H99" i="13"/>
  <c r="E99" i="13"/>
  <c r="L99" i="13" s="1"/>
  <c r="K98" i="13"/>
  <c r="H98" i="13"/>
  <c r="E98" i="13"/>
  <c r="L98" i="13" s="1"/>
  <c r="K97" i="13"/>
  <c r="H97" i="13"/>
  <c r="E97" i="13"/>
  <c r="L97" i="13" s="1"/>
  <c r="K93" i="13"/>
  <c r="H93" i="13"/>
  <c r="E93" i="13"/>
  <c r="L93" i="13" s="1"/>
  <c r="K92" i="13"/>
  <c r="H92" i="13"/>
  <c r="E92" i="13"/>
  <c r="L92" i="13" s="1"/>
  <c r="K91" i="13"/>
  <c r="H91" i="13"/>
  <c r="E91" i="13"/>
  <c r="L91" i="13" s="1"/>
  <c r="K90" i="13"/>
  <c r="H90" i="13"/>
  <c r="E90" i="13"/>
  <c r="L90" i="13" s="1"/>
  <c r="K89" i="13"/>
  <c r="H89" i="13"/>
  <c r="E89" i="13"/>
  <c r="L89" i="13" s="1"/>
  <c r="K85" i="13"/>
  <c r="H85" i="13"/>
  <c r="E85" i="13"/>
  <c r="L85" i="13" s="1"/>
  <c r="K84" i="13"/>
  <c r="H84" i="13"/>
  <c r="E84" i="13"/>
  <c r="L84" i="13" s="1"/>
  <c r="K83" i="13"/>
  <c r="H83" i="13"/>
  <c r="E83" i="13"/>
  <c r="L83" i="13" s="1"/>
  <c r="K82" i="13"/>
  <c r="H82" i="13"/>
  <c r="E82" i="13"/>
  <c r="L82" i="13" s="1"/>
  <c r="K81" i="13"/>
  <c r="H81" i="13"/>
  <c r="E81" i="13"/>
  <c r="L81" i="13" s="1"/>
  <c r="K77" i="13"/>
  <c r="H77" i="13"/>
  <c r="E77" i="13"/>
  <c r="L77" i="13" s="1"/>
  <c r="K76" i="13"/>
  <c r="H76" i="13"/>
  <c r="E76" i="13"/>
  <c r="L76" i="13" s="1"/>
  <c r="K75" i="13"/>
  <c r="H75" i="13"/>
  <c r="E75" i="13"/>
  <c r="L75" i="13" s="1"/>
  <c r="K74" i="13"/>
  <c r="H74" i="13"/>
  <c r="E74" i="13"/>
  <c r="L74" i="13" s="1"/>
  <c r="K73" i="13"/>
  <c r="H73" i="13"/>
  <c r="E73" i="13"/>
  <c r="L73" i="13" s="1"/>
  <c r="K69" i="13"/>
  <c r="H69" i="13"/>
  <c r="E69" i="13"/>
  <c r="L69" i="13" s="1"/>
  <c r="K68" i="13"/>
  <c r="H68" i="13"/>
  <c r="E68" i="13"/>
  <c r="L68" i="13" s="1"/>
  <c r="K64" i="13"/>
  <c r="H64" i="13"/>
  <c r="E64" i="13"/>
  <c r="L64" i="13" s="1"/>
  <c r="K63" i="13"/>
  <c r="H63" i="13"/>
  <c r="E63" i="13"/>
  <c r="L63" i="13" s="1"/>
  <c r="K62" i="13"/>
  <c r="H62" i="13"/>
  <c r="E62" i="13"/>
  <c r="L62" i="13" s="1"/>
  <c r="K61" i="13"/>
  <c r="H61" i="13"/>
  <c r="E61" i="13"/>
  <c r="L61" i="13" s="1"/>
  <c r="K60" i="13"/>
  <c r="H60" i="13"/>
  <c r="E60" i="13"/>
  <c r="L60" i="13" s="1"/>
  <c r="K59" i="13"/>
  <c r="H59" i="13"/>
  <c r="E59" i="13"/>
  <c r="L59" i="13" s="1"/>
  <c r="K58" i="13"/>
  <c r="H58" i="13"/>
  <c r="E58" i="13"/>
  <c r="L58" i="13" s="1"/>
  <c r="K57" i="13"/>
  <c r="H57" i="13"/>
  <c r="E57" i="13"/>
  <c r="L57" i="13" s="1"/>
  <c r="K56" i="13"/>
  <c r="H56" i="13"/>
  <c r="E56" i="13"/>
  <c r="L56" i="13" s="1"/>
  <c r="K55" i="13"/>
  <c r="H55" i="13"/>
  <c r="E55" i="13"/>
  <c r="L55" i="13" s="1"/>
  <c r="K54" i="13"/>
  <c r="H54" i="13"/>
  <c r="E54" i="13"/>
  <c r="L54" i="13" s="1"/>
  <c r="K53" i="13"/>
  <c r="H53" i="13"/>
  <c r="E53" i="13"/>
  <c r="L53" i="13" s="1"/>
  <c r="K49" i="13"/>
  <c r="H49" i="13"/>
  <c r="E49" i="13"/>
  <c r="L49" i="13" s="1"/>
  <c r="K48" i="13"/>
  <c r="H48" i="13"/>
  <c r="E48" i="13"/>
  <c r="L48" i="13" s="1"/>
  <c r="K47" i="13"/>
  <c r="H47" i="13"/>
  <c r="E47" i="13"/>
  <c r="L47" i="13" s="1"/>
  <c r="K46" i="13"/>
  <c r="H46" i="13"/>
  <c r="E46" i="13"/>
  <c r="L46" i="13" s="1"/>
  <c r="K45" i="13"/>
  <c r="H45" i="13"/>
  <c r="E45" i="13"/>
  <c r="L45" i="13" s="1"/>
  <c r="K44" i="13"/>
  <c r="H44" i="13"/>
  <c r="E44" i="13"/>
  <c r="L44" i="13" s="1"/>
  <c r="K43" i="13"/>
  <c r="H43" i="13"/>
  <c r="E43" i="13"/>
  <c r="L43" i="13" s="1"/>
  <c r="K42" i="13"/>
  <c r="H42" i="13"/>
  <c r="E42" i="13"/>
  <c r="L42" i="13" s="1"/>
  <c r="K41" i="13"/>
  <c r="H41" i="13"/>
  <c r="E41" i="13"/>
  <c r="L41" i="13" s="1"/>
  <c r="K40" i="13"/>
  <c r="H40" i="13"/>
  <c r="E40" i="13"/>
  <c r="L40" i="13" s="1"/>
  <c r="K39" i="13"/>
  <c r="H39" i="13"/>
  <c r="E39" i="13"/>
  <c r="L39" i="13" s="1"/>
  <c r="K38" i="13"/>
  <c r="H38" i="13"/>
  <c r="E38" i="13"/>
  <c r="L38" i="13" s="1"/>
  <c r="K37" i="13"/>
  <c r="H37" i="13"/>
  <c r="E37" i="13"/>
  <c r="L37" i="13" s="1"/>
  <c r="K36" i="13"/>
  <c r="H36" i="13"/>
  <c r="E36" i="13"/>
  <c r="L36" i="13" s="1"/>
  <c r="K35" i="13"/>
  <c r="H35" i="13"/>
  <c r="E35" i="13"/>
  <c r="L35" i="13" s="1"/>
  <c r="K34" i="13"/>
  <c r="H34" i="13"/>
  <c r="E34" i="13"/>
  <c r="L34" i="13" s="1"/>
  <c r="K33" i="13"/>
  <c r="H33" i="13"/>
  <c r="E33" i="13"/>
  <c r="L33" i="13" s="1"/>
  <c r="K32" i="13"/>
  <c r="H32" i="13"/>
  <c r="E32" i="13"/>
  <c r="L32" i="13" s="1"/>
  <c r="K31" i="13"/>
  <c r="H31" i="13"/>
  <c r="E31" i="13"/>
  <c r="L31" i="13" s="1"/>
  <c r="K30" i="13"/>
  <c r="H30" i="13"/>
  <c r="E30" i="13"/>
  <c r="L30" i="13" s="1"/>
  <c r="K29" i="13"/>
  <c r="H29" i="13"/>
  <c r="E29" i="13"/>
  <c r="L29" i="13" s="1"/>
  <c r="K28" i="13"/>
  <c r="H28" i="13"/>
  <c r="E28" i="13"/>
  <c r="L28" i="13" s="1"/>
  <c r="K27" i="13"/>
  <c r="H27" i="13"/>
  <c r="E27" i="13"/>
  <c r="L27" i="13" s="1"/>
  <c r="K26" i="13"/>
  <c r="H26" i="13"/>
  <c r="E26" i="13"/>
  <c r="L26" i="13" s="1"/>
  <c r="K25" i="13"/>
  <c r="H25" i="13"/>
  <c r="E25" i="13"/>
  <c r="L25" i="13" s="1"/>
  <c r="K24" i="13"/>
  <c r="H24" i="13"/>
  <c r="E24" i="13"/>
  <c r="L24" i="13" s="1"/>
  <c r="K23" i="13"/>
  <c r="H23" i="13"/>
  <c r="E23" i="13"/>
  <c r="L23" i="13" s="1"/>
  <c r="K22" i="13"/>
  <c r="H22" i="13"/>
  <c r="E22" i="13"/>
  <c r="L22" i="13" s="1"/>
  <c r="K21" i="13"/>
  <c r="H21" i="13"/>
  <c r="E21" i="13"/>
  <c r="L21" i="13" s="1"/>
  <c r="K20" i="13"/>
  <c r="H20" i="13"/>
  <c r="E20" i="13"/>
  <c r="L20" i="13" s="1"/>
  <c r="K19" i="13"/>
  <c r="H19" i="13"/>
  <c r="E19" i="13"/>
  <c r="L19" i="13" s="1"/>
  <c r="K18" i="13"/>
  <c r="H18" i="13"/>
  <c r="E18" i="13"/>
  <c r="L18" i="13" s="1"/>
  <c r="H15" i="11"/>
  <c r="G15" i="11"/>
  <c r="F15" i="11"/>
  <c r="E15" i="11"/>
  <c r="D15" i="11"/>
  <c r="K41" i="10" l="1"/>
  <c r="K40" i="10"/>
  <c r="M39" i="10"/>
  <c r="L39" i="10"/>
  <c r="K39" i="10"/>
  <c r="K29" i="10"/>
  <c r="K23" i="10"/>
  <c r="K22" i="10" s="1"/>
  <c r="D26" i="6" l="1"/>
  <c r="D28" i="6" s="1"/>
  <c r="B32" i="6"/>
  <c r="B31" i="6"/>
  <c r="D27" i="6" l="1"/>
</calcChain>
</file>

<file path=xl/sharedStrings.xml><?xml version="1.0" encoding="utf-8"?>
<sst xmlns="http://schemas.openxmlformats.org/spreadsheetml/2006/main" count="537" uniqueCount="260">
  <si>
    <t>Unidad de Medida</t>
  </si>
  <si>
    <t>Unidad de Gestión de Consumo</t>
  </si>
  <si>
    <t>Meta Anual</t>
  </si>
  <si>
    <t>Denominación de las Variables</t>
  </si>
  <si>
    <t>Cantidad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</si>
  <si>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</si>
  <si>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</si>
  <si>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</si>
  <si>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</si>
  <si>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</si>
  <si>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</si>
  <si>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</si>
  <si>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</si>
  <si>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</si>
  <si>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</si>
  <si>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</si>
  <si>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</si>
  <si>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</si>
  <si>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</si>
  <si>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</si>
  <si>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</si>
  <si>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</si>
  <si>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Resultados Alcanzados</t>
  </si>
  <si>
    <t>Primer Trimestre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</si>
  <si>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</si>
  <si>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</si>
  <si>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</si>
  <si>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</si>
  <si>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</si>
  <si>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</si>
  <si>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</si>
  <si>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</si>
  <si>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</si>
  <si>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</si>
  <si>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C.JU.O. : 1.06.01 - 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</si>
  <si>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</si>
  <si>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</si>
  <si>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Expedientes Ingresados de Otras Reparticiones (1)</t>
  </si>
  <si>
    <t>Expedientes Enviados a otros Organismos (1)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</si>
  <si>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</si>
  <si>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</si>
  <si>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</si>
  <si>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</si>
  <si>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</si>
  <si>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Notificaciones realizadas</t>
  </si>
  <si>
    <t>Envio de correo por correo privado</t>
  </si>
  <si>
    <t>Recepción y reparto de Correo ingresado por Gobernacion</t>
  </si>
  <si>
    <t>Ordenes de Compras efectuadas por SISTEMA COMPRA.AR</t>
  </si>
  <si>
    <t xml:space="preserve">Generación de Expedientes/Oficios/Notas </t>
  </si>
  <si>
    <t>Decretos terminados, tramitados u despachados</t>
  </si>
  <si>
    <t>CUADRO DE INDICADORES Y METAS  -4to TRIMESTRE 2023</t>
  </si>
  <si>
    <t xml:space="preserve">C.JU.O. : 1.06.14 - </t>
  </si>
  <si>
    <t>DIRECCION ASUNTOS LEGALES</t>
  </si>
  <si>
    <t>CUADRO DE INDICADORES Y METAS  - 4to TRIMESTRE 2023</t>
  </si>
  <si>
    <t>Dirección de Asuntos Legales</t>
  </si>
  <si>
    <t xml:space="preserve">Dictamenes Emitidos en el Periodo </t>
  </si>
  <si>
    <t>H30667</t>
  </si>
  <si>
    <t xml:space="preserve">Consultas por asistencia jurídica en el Periodo </t>
  </si>
  <si>
    <t>ACLARACIÓN: cabe destacar que al presentar informe del tercer trimestre se produjo un error de tipeo, siendo 98 dictamenes los que corresponden a ese período</t>
  </si>
  <si>
    <t>ADMINISTRACIÓN TRIBUTARIA MENDOZA - LEY DE RESPONSABILIDAD FISCAL</t>
  </si>
  <si>
    <r>
      <rPr>
        <b/>
        <sz val="9"/>
        <color rgb="FF000000"/>
        <rFont val="Verdana"/>
        <family val="2"/>
        <charset val="1"/>
      </rPr>
      <t>LRF LEY Nº 7.314 - ART. 44 Y 45  - ANEXO 30 ACUERDO 3949 ART. 27 – 4</t>
    </r>
    <r>
      <rPr>
        <b/>
        <vertAlign val="superscript"/>
        <sz val="9"/>
        <color rgb="FF000000"/>
        <rFont val="Verdana"/>
        <family val="2"/>
        <charset val="1"/>
      </rPr>
      <t xml:space="preserve">º </t>
    </r>
    <r>
      <rPr>
        <b/>
        <sz val="9"/>
        <color rgb="FF000000"/>
        <rFont val="Verdana"/>
        <family val="2"/>
        <charset val="1"/>
      </rPr>
      <t>TRIMESTRE 2023</t>
    </r>
  </si>
  <si>
    <t>RESOLUCIÓN INTERNA ATM Nº 11/23 - INDICADORES DE GESTIÓN</t>
  </si>
  <si>
    <t>INFORME CONSOLIDADO DE INDICADORES</t>
  </si>
  <si>
    <t>AREA</t>
  </si>
  <si>
    <t>OCTUBRE</t>
  </si>
  <si>
    <t xml:space="preserve">NOVIEMBRE </t>
  </si>
  <si>
    <t>DICIEMBRE</t>
  </si>
  <si>
    <t>PROMEDIO DE RATIOS</t>
  </si>
  <si>
    <t>PLANIF</t>
  </si>
  <si>
    <t>EJEC</t>
  </si>
  <si>
    <t>RATIO</t>
  </si>
  <si>
    <t>DIRECCION GENERAL DE RENTAS</t>
  </si>
  <si>
    <t>DEPARTAMENTO INTELIGENCIA FISCAL</t>
  </si>
  <si>
    <t>DEPARTAMENTO FISCALIZACIÓN PERMANENTE</t>
  </si>
  <si>
    <t>DEPARTAMENTO FISCALIZACIÓN EXTERNA</t>
  </si>
  <si>
    <t>DEPARTAMENTO ATENCIÓN CONTRIBUYENTES</t>
  </si>
  <si>
    <t>DEPARTAMENTO PATRIMONIALES E INGRESOS VARIOS</t>
  </si>
  <si>
    <t>DEPARTAMENTO ACTIVIDADES ECONÓMICAS -</t>
  </si>
  <si>
    <t>DEPARTAMENTO GRANDES CONTRIBUYENTES</t>
  </si>
  <si>
    <t>DEPARTAMENTO DETERMINACIÓN DE OFICIO -</t>
  </si>
  <si>
    <t>DEPARTAMENTO CONTACT CENTER</t>
  </si>
  <si>
    <t>RECEPTORIA LUJAN DE CUYO</t>
  </si>
  <si>
    <t>RECEPTORIA LAS HERAS</t>
  </si>
  <si>
    <t>RECEPTORIA LAVALLE</t>
  </si>
  <si>
    <t>BOLSA DE COMERCIO</t>
  </si>
  <si>
    <t>DELEGACION ZONA SUR</t>
  </si>
  <si>
    <t>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</si>
  <si>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</si>
  <si>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</si>
  <si>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</si>
  <si>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</si>
  <si>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</si>
  <si>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</si>
  <si>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</si>
  <si>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</si>
  <si>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</si>
  <si>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</si>
  <si>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</si>
  <si>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</si>
  <si>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</si>
  <si>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</si>
  <si>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</si>
  <si>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DELEGACION CIUDAD AUT DE BUENOS (CABA)</t>
  </si>
  <si>
    <t>DEPARTAMENTO GESTION DE COBRANZAS ADMINISTRATIVAS</t>
  </si>
  <si>
    <t>DIRECCION GENERAL DE CATASTRO</t>
  </si>
  <si>
    <t>FISICO</t>
  </si>
  <si>
    <t>MENSURA</t>
  </si>
  <si>
    <t>JURIDICO</t>
  </si>
  <si>
    <t>ECONÓMICO</t>
  </si>
  <si>
    <t>DELEGACIÓN ZONA SUR</t>
  </si>
  <si>
    <t>FISCALIZACIÓN</t>
  </si>
  <si>
    <t>DELEGACIÓN VALLE DE UCO</t>
  </si>
  <si>
    <t>CARTOGRAFÍA</t>
  </si>
  <si>
    <t>IDEM</t>
  </si>
  <si>
    <t>ARCHIVO COPIA DE PLANO/DEPOSITO</t>
  </si>
  <si>
    <t>CONSEJO DE LOTEOS</t>
  </si>
  <si>
    <t>DIRECCION GENERAL DE REGALIAS</t>
  </si>
  <si>
    <t>AUDITORIA</t>
  </si>
  <si>
    <t>EXPLOTACIÓN</t>
  </si>
  <si>
    <t>DIRECCIÓN DE ADMINISTRACIÓN</t>
  </si>
  <si>
    <t>CONTABILIDAD</t>
  </si>
  <si>
    <t>TESORERIA</t>
  </si>
  <si>
    <t>COMPRAS Y CONTRATACIONES</t>
  </si>
  <si>
    <t>BALANCE Y PRESUPUESTO</t>
  </si>
  <si>
    <t>GESTION ADMINISTRATIVA</t>
  </si>
  <si>
    <t>DIRECCIÓN ASUNTOS TÉCNICOS Y JURÍDICOS</t>
  </si>
  <si>
    <t>ASISTENCIA TECNICA Y NORMATIVA</t>
  </si>
  <si>
    <t>ASUNTOS LEGALES</t>
  </si>
  <si>
    <t>PROCESOS UNIVERSALES</t>
  </si>
  <si>
    <t>RECURSOS DE REVOCATORIA</t>
  </si>
  <si>
    <t>RECURSOS JERARQUICOS</t>
  </si>
  <si>
    <t>DIRECCIÓN DE MODERNIZACION E INNOVACION</t>
  </si>
  <si>
    <t>OPERACIONES E INFRAESTRUCTURA</t>
  </si>
  <si>
    <t>SISTEMAS</t>
  </si>
  <si>
    <t>SEGURIDAD INFORMÁTICA</t>
  </si>
  <si>
    <t>GESTIÓN DE PROCESOS</t>
  </si>
  <si>
    <t>INFORMACION GEOGRAFICA</t>
  </si>
  <si>
    <t>DIRECCIÓN DE DESARROLLO INSTITUCIONAL</t>
  </si>
  <si>
    <t>DESARROLLO DE RRHH Y CAPACITACIÓN</t>
  </si>
  <si>
    <t>RELACIONES INSTITUCIONALES</t>
  </si>
  <si>
    <t>PROGRAMA CULTURA TRIBUTARIA</t>
  </si>
  <si>
    <t>OTRAS AREAS DEPENDIENTES DEL ADMINISTRADOR GENERAL</t>
  </si>
  <si>
    <t>DESPACHO</t>
  </si>
  <si>
    <t>COMUNICACIÓN Y PRENSA</t>
  </si>
  <si>
    <t>CONTROL INTERNO</t>
  </si>
  <si>
    <t>RECAUDACIÓN Y CONTROL DE INGRESOS</t>
  </si>
  <si>
    <t>CARÁCTER……………………………………………….05</t>
  </si>
  <si>
    <t>CUADRO DE INDICADORES Y METAS</t>
  </si>
  <si>
    <t>JURIDISCCIÓN……………………………………………06</t>
  </si>
  <si>
    <t>UNIDAD ORGANIZATIVA……………………………..….03</t>
  </si>
  <si>
    <t xml:space="preserve">MINISTERIO DE HACIENDA: INSTITUTO PROVINCIAL DE JUEGOS Y CASINOS 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</si>
  <si>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</si>
  <si>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</si>
  <si>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</si>
  <si>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</si>
  <si>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</si>
  <si>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</si>
  <si>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</si>
  <si>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</si>
  <si>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</si>
  <si>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</si>
  <si>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</si>
  <si>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>H30739</t>
  </si>
  <si>
    <t xml:space="preserve">RECURSOS POR VENTAS DE QUINIELA Y DEMÁS JUEGOS </t>
  </si>
  <si>
    <t>Pesos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</si>
  <si>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</si>
  <si>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</si>
  <si>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</si>
  <si>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</si>
  <si>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</si>
  <si>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</si>
  <si>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</si>
  <si>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</si>
  <si>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C30402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</si>
  <si>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</si>
  <si>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</si>
  <si>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</si>
  <si>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</si>
  <si>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</si>
  <si>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INDICADORES DE CAPACIDAD INSTALADA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</si>
  <si>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</si>
  <si>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</si>
  <si>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</si>
  <si>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</si>
  <si>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</si>
  <si>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</si>
  <si>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</si>
  <si>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</si>
  <si>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</si>
  <si>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</si>
  <si>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</si>
  <si>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</si>
  <si>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</si>
  <si>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</si>
  <si>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</si>
  <si>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</si>
  <si>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</si>
  <si>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</si>
  <si>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</si>
  <si>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</si>
  <si>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</si>
  <si>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</si>
  <si>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%</t>
  </si>
  <si>
    <t>C.J.U.O. 1 - 06 - 10 - 4º TRIMESTE 2023</t>
  </si>
  <si>
    <t>Ministerio de Hacienda</t>
  </si>
  <si>
    <t>D.A.A.B.O.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</si>
  <si>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</si>
  <si>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</si>
  <si>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</si>
  <si>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</si>
  <si>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</si>
  <si>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</si>
  <si>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</si>
  <si>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</si>
  <si>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</si>
  <si>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</si>
  <si>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</si>
  <si>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</si>
  <si>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</si>
  <si>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</si>
  <si>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-----</t>
  </si>
  <si>
    <t>Venta de Bienes Muebles realizados</t>
  </si>
  <si>
    <t>Cobro de Cartera</t>
  </si>
  <si>
    <t>H30787</t>
  </si>
  <si>
    <t>Alquileres de Bienes Inmuebles</t>
  </si>
  <si>
    <t>Otros Recuperos</t>
  </si>
  <si>
    <t xml:space="preserve"> 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</si>
  <si>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</si>
  <si>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</si>
  <si>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</si>
  <si>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</si>
  <si>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</si>
  <si>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</si>
  <si>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</si>
  <si>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</si>
  <si>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</si>
  <si>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</si>
  <si>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</si>
  <si>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</si>
  <si>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</si>
  <si>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</si>
  <si>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</si>
  <si>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</si>
  <si>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</si>
  <si>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</si>
  <si>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</si>
  <si>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</si>
  <si>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</si>
  <si>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</si>
  <si>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</si>
  <si>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C.JU.O. : 1.06.02</t>
  </si>
  <si>
    <t>MINISTERIO DE HACIENDA</t>
  </si>
  <si>
    <t>DIRECCION GENERAL DE PRESUPUESTO</t>
  </si>
  <si>
    <t>2023</t>
  </si>
  <si>
    <t xml:space="preserve">Cuarto Trimestre </t>
  </si>
  <si>
    <t>Decretos y/o Resoluciones Informadas y Expedientes Intervenidos s/Presupuesto</t>
  </si>
  <si>
    <t>H00026</t>
  </si>
  <si>
    <t>Expediente sobre Modificaciones de la partida de Personal Intervenidas</t>
  </si>
  <si>
    <t>Decretos y/o Resoluciones Emitidas y Expedientes Intervenidos s/ Coparticipación Municipal</t>
  </si>
  <si>
    <t>Decretos y/o Resoluciones Informadas.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</si>
</sst>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0\ %"/>
    <numFmt numFmtId="167" formatCode="0.00\ %"/>
    <numFmt numFmtId="168" formatCode="#"/>
    <numFmt numFmtId="169" formatCode="_-* #,##0\ _€_-;\-* #,##0\ _€_-;_-* &quot;-&quot;??\ _€_-;_-@_-"/>
    <numFmt numFmtId="170" formatCode="#,##0_ ;\-#,##0\ "/>
    <numFmt numFmtId="171" formatCode="_-* #,##0.00\ _€_-;\-* #,##0.00\ _€_-;_-* &quot;-&quot;??\ _€_-;_-@_-"/>
    <numFmt numFmtId="172" formatCode="#,##0.00\ _€"/>
    <numFmt numFmtId="173" formatCode="0_ ;\-0\ "/>
    <numFmt numFmtId="174" formatCode="#,##0\ _p_t_a"/>
  </numFmts>
  <fonts count="9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Times New Roman"/>
      <family val="1"/>
    </font>
    <font>
      <b/>
      <u/>
      <sz val="9"/>
      <name val="Arial"/>
      <family val="2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1"/>
      <color theme="1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  <charset val="1"/>
    </font>
    <font>
      <b/>
      <sz val="10"/>
      <color rgb="FF00A933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color rgb="FFC9211E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1"/>
      <color rgb="FFC9211E"/>
      <name val="Arial"/>
      <family val="2"/>
      <charset val="1"/>
    </font>
    <font>
      <b/>
      <sz val="10"/>
      <color rgb="FF000000"/>
      <name val="Calibri"/>
      <family val="2"/>
      <charset val="1"/>
    </font>
    <font>
      <b/>
      <sz val="10"/>
      <color rgb="FF000000"/>
      <name val="Verdana"/>
      <family val="2"/>
      <charset val="1"/>
    </font>
    <font>
      <b/>
      <sz val="10"/>
      <color rgb="FF00A933"/>
      <name val="Verdana"/>
      <family val="2"/>
      <charset val="1"/>
    </font>
    <font>
      <b/>
      <sz val="10"/>
      <color rgb="FFC9211E"/>
      <name val="Verdana"/>
      <family val="2"/>
      <charset val="1"/>
    </font>
    <font>
      <b/>
      <sz val="18"/>
      <color rgb="FF000000"/>
      <name val="Calibri"/>
      <family val="2"/>
      <charset val="1"/>
    </font>
    <font>
      <b/>
      <sz val="9"/>
      <color rgb="FF000000"/>
      <name val="Verdana"/>
      <family val="2"/>
      <charset val="1"/>
    </font>
    <font>
      <b/>
      <vertAlign val="superscript"/>
      <sz val="9"/>
      <color rgb="FF000000"/>
      <name val="Verdana"/>
      <family val="2"/>
      <charset val="1"/>
    </font>
    <font>
      <b/>
      <sz val="9"/>
      <color rgb="FF00A933"/>
      <name val="Verdana"/>
      <family val="2"/>
      <charset val="1"/>
    </font>
    <font>
      <b/>
      <sz val="9"/>
      <color rgb="FFC9211E"/>
      <name val="Verdana"/>
      <family val="2"/>
      <charset val="1"/>
    </font>
    <font>
      <b/>
      <sz val="9"/>
      <name val="Verdana"/>
      <family val="2"/>
      <charset val="1"/>
    </font>
    <font>
      <b/>
      <sz val="10"/>
      <name val="Calibri"/>
      <family val="2"/>
      <charset val="1"/>
    </font>
    <font>
      <b/>
      <sz val="9"/>
      <color rgb="FF111111"/>
      <name val="Verdana"/>
      <family val="2"/>
      <charset val="1"/>
    </font>
    <font>
      <b/>
      <sz val="10"/>
      <color rgb="FF111111"/>
      <name val="Calibri"/>
      <family val="2"/>
      <charset val="1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b/>
      <sz val="18"/>
      <name val="Arial"/>
      <family val="2"/>
    </font>
    <font>
      <sz val="9"/>
      <color theme="1"/>
      <name val="Arial"/>
      <family val="2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EEEEEE"/>
      </patternFill>
    </fill>
    <fill>
      <patternFill patternType="solid">
        <fgColor rgb="FFCC9900"/>
        <bgColor rgb="FFE8A202"/>
      </patternFill>
    </fill>
    <fill>
      <patternFill patternType="solid">
        <fgColor rgb="FFE8A202"/>
        <bgColor rgb="FFCC9900"/>
      </patternFill>
    </fill>
    <fill>
      <patternFill patternType="solid">
        <fgColor rgb="FFEEEEEE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127">
    <xf numFmtId="0" fontId="0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6" borderId="0" applyNumberFormat="0" applyBorder="0" applyAlignment="0" applyProtection="0"/>
    <xf numFmtId="0" fontId="41" fillId="7" borderId="0" applyNumberFormat="0" applyBorder="0" applyAlignment="0" applyProtection="0"/>
    <xf numFmtId="0" fontId="41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5" borderId="0" applyNumberFormat="0" applyBorder="0" applyAlignment="0" applyProtection="0"/>
    <xf numFmtId="0" fontId="41" fillId="8" borderId="0" applyNumberFormat="0" applyBorder="0" applyAlignment="0" applyProtection="0"/>
    <xf numFmtId="0" fontId="41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43" fillId="4" borderId="0" applyNumberFormat="0" applyBorder="0" applyAlignment="0" applyProtection="0"/>
    <xf numFmtId="0" fontId="44" fillId="16" borderId="1" applyNumberFormat="0" applyAlignment="0" applyProtection="0"/>
    <xf numFmtId="0" fontId="45" fillId="17" borderId="2" applyNumberFormat="0" applyAlignment="0" applyProtection="0"/>
    <xf numFmtId="0" fontId="46" fillId="0" borderId="3" applyNumberFormat="0" applyFill="0" applyAlignment="0" applyProtection="0"/>
    <xf numFmtId="0" fontId="47" fillId="0" borderId="0" applyNumberFormat="0" applyFill="0" applyBorder="0" applyAlignment="0" applyProtection="0"/>
    <xf numFmtId="0" fontId="42" fillId="18" borderId="0" applyNumberFormat="0" applyBorder="0" applyAlignment="0" applyProtection="0"/>
    <xf numFmtId="0" fontId="42" fillId="19" borderId="0" applyNumberFormat="0" applyBorder="0" applyAlignment="0" applyProtection="0"/>
    <xf numFmtId="0" fontId="42" fillId="20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21" borderId="0" applyNumberFormat="0" applyBorder="0" applyAlignment="0" applyProtection="0"/>
    <xf numFmtId="0" fontId="48" fillId="7" borderId="1" applyNumberFormat="0" applyAlignment="0" applyProtection="0"/>
    <xf numFmtId="0" fontId="49" fillId="3" borderId="0" applyNumberFormat="0" applyBorder="0" applyAlignment="0" applyProtection="0"/>
    <xf numFmtId="165" fontId="33" fillId="0" borderId="0" applyFont="0" applyFill="0" applyBorder="0" applyAlignment="0" applyProtection="0"/>
    <xf numFmtId="0" fontId="50" fillId="22" borderId="0" applyNumberFormat="0" applyBorder="0" applyAlignment="0" applyProtection="0"/>
    <xf numFmtId="0" fontId="33" fillId="23" borderId="4" applyNumberFormat="0" applyFont="0" applyAlignment="0" applyProtection="0"/>
    <xf numFmtId="0" fontId="51" fillId="16" borderId="5" applyNumberFormat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6" applyNumberFormat="0" applyFill="0" applyAlignment="0" applyProtection="0"/>
    <xf numFmtId="0" fontId="56" fillId="0" borderId="7" applyNumberFormat="0" applyFill="0" applyAlignment="0" applyProtection="0"/>
    <xf numFmtId="0" fontId="47" fillId="0" borderId="8" applyNumberFormat="0" applyFill="0" applyAlignment="0" applyProtection="0"/>
    <xf numFmtId="0" fontId="57" fillId="0" borderId="9" applyNumberFormat="0" applyFill="0" applyAlignment="0" applyProtection="0"/>
    <xf numFmtId="0" fontId="38" fillId="0" borderId="0"/>
    <xf numFmtId="165" fontId="38" fillId="0" borderId="0" applyFont="0" applyFill="0" applyBorder="0" applyAlignment="0" applyProtection="0"/>
    <xf numFmtId="0" fontId="32" fillId="0" borderId="0"/>
    <xf numFmtId="9" fontId="32" fillId="0" borderId="0" applyFont="0" applyFill="0" applyBorder="0" applyAlignment="0" applyProtection="0"/>
    <xf numFmtId="164" fontId="38" fillId="0" borderId="0" applyFont="0" applyFill="0" applyBorder="0" applyAlignment="0" applyProtection="0"/>
    <xf numFmtId="0" fontId="41" fillId="0" borderId="0"/>
    <xf numFmtId="9" fontId="41" fillId="0" borderId="0" applyFill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0" fontId="33" fillId="0" borderId="0"/>
    <xf numFmtId="0" fontId="33" fillId="0" borderId="0"/>
    <xf numFmtId="165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30" fillId="0" borderId="0"/>
    <xf numFmtId="9" fontId="30" fillId="0" borderId="0" applyFont="0" applyFill="0" applyBorder="0" applyAlignment="0" applyProtection="0"/>
    <xf numFmtId="0" fontId="58" fillId="0" borderId="0"/>
    <xf numFmtId="9" fontId="33" fillId="0" borderId="0" applyFill="0" applyBorder="0" applyAlignment="0" applyProtection="0"/>
    <xf numFmtId="0" fontId="29" fillId="0" borderId="0"/>
    <xf numFmtId="9" fontId="29" fillId="0" borderId="0" applyFont="0" applyFill="0" applyBorder="0" applyAlignment="0" applyProtection="0"/>
    <xf numFmtId="0" fontId="28" fillId="0" borderId="0"/>
    <xf numFmtId="0" fontId="27" fillId="0" borderId="0"/>
    <xf numFmtId="9" fontId="27" fillId="0" borderId="0" applyFont="0" applyFill="0" applyBorder="0" applyAlignment="0" applyProtection="0"/>
    <xf numFmtId="0" fontId="26" fillId="0" borderId="0"/>
    <xf numFmtId="9" fontId="26" fillId="0" borderId="0" applyFont="0" applyFill="0" applyBorder="0" applyAlignment="0" applyProtection="0"/>
    <xf numFmtId="0" fontId="25" fillId="0" borderId="0"/>
    <xf numFmtId="0" fontId="24" fillId="0" borderId="0"/>
    <xf numFmtId="9" fontId="24" fillId="0" borderId="0" applyFont="0" applyFill="0" applyBorder="0" applyAlignment="0" applyProtection="0"/>
    <xf numFmtId="0" fontId="23" fillId="0" borderId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44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0" fillId="0" borderId="0"/>
    <xf numFmtId="44" fontId="20" fillId="0" borderId="0" applyFont="0" applyFill="0" applyBorder="0" applyAlignment="0" applyProtection="0"/>
    <xf numFmtId="0" fontId="19" fillId="0" borderId="0"/>
    <xf numFmtId="44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33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60" fillId="0" borderId="0"/>
    <xf numFmtId="0" fontId="61" fillId="0" borderId="0"/>
    <xf numFmtId="9" fontId="60" fillId="0" borderId="0" applyBorder="0" applyProtection="0"/>
    <xf numFmtId="0" fontId="62" fillId="0" borderId="0"/>
    <xf numFmtId="44" fontId="62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166" fontId="60" fillId="0" borderId="0" applyBorder="0" applyProtection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565">
    <xf numFmtId="0" fontId="0" fillId="0" borderId="0" xfId="0"/>
    <xf numFmtId="0" fontId="37" fillId="0" borderId="0" xfId="0" applyFont="1"/>
    <xf numFmtId="0" fontId="38" fillId="0" borderId="0" xfId="0" applyFont="1"/>
    <xf numFmtId="1" fontId="39" fillId="24" borderId="11" xfId="32" applyNumberFormat="1" applyFont="1" applyFill="1" applyBorder="1" applyAlignment="1">
      <alignment horizontal="center" vertical="center"/>
    </xf>
    <xf numFmtId="0" fontId="34" fillId="24" borderId="13" xfId="0" applyFont="1" applyFill="1" applyBorder="1"/>
    <xf numFmtId="1" fontId="39" fillId="24" borderId="14" xfId="32" applyNumberFormat="1" applyFont="1" applyFill="1" applyBorder="1" applyAlignment="1">
      <alignment horizontal="center" vertical="center"/>
    </xf>
    <xf numFmtId="0" fontId="39" fillId="24" borderId="15" xfId="0" applyFont="1" applyFill="1" applyBorder="1" applyAlignment="1">
      <alignment horizontal="center" vertical="center" wrapText="1"/>
    </xf>
    <xf numFmtId="0" fontId="37" fillId="0" borderId="0" xfId="0" applyFont="1" applyBorder="1"/>
    <xf numFmtId="0" fontId="40" fillId="0" borderId="16" xfId="0" applyFont="1" applyBorder="1" applyAlignment="1"/>
    <xf numFmtId="0" fontId="40" fillId="0" borderId="11" xfId="0" applyFont="1" applyBorder="1"/>
    <xf numFmtId="0" fontId="40" fillId="0" borderId="0" xfId="0" applyFont="1"/>
    <xf numFmtId="0" fontId="40" fillId="0" borderId="16" xfId="0" applyFont="1" applyFill="1" applyBorder="1" applyAlignment="1"/>
    <xf numFmtId="0" fontId="40" fillId="0" borderId="0" xfId="0" applyFont="1" applyBorder="1"/>
    <xf numFmtId="0" fontId="0" fillId="25" borderId="22" xfId="0" applyFill="1" applyBorder="1"/>
    <xf numFmtId="0" fontId="0" fillId="25" borderId="14" xfId="0" applyFill="1" applyBorder="1"/>
    <xf numFmtId="0" fontId="40" fillId="26" borderId="14" xfId="0" applyFont="1" applyFill="1" applyBorder="1"/>
    <xf numFmtId="1" fontId="40" fillId="26" borderId="14" xfId="0" applyNumberFormat="1" applyFont="1" applyFill="1" applyBorder="1"/>
    <xf numFmtId="0" fontId="38" fillId="26" borderId="14" xfId="0" applyFont="1" applyFill="1" applyBorder="1"/>
    <xf numFmtId="0" fontId="38" fillId="26" borderId="15" xfId="0" applyFont="1" applyFill="1" applyBorder="1"/>
    <xf numFmtId="0" fontId="40" fillId="0" borderId="23" xfId="0" applyFont="1" applyBorder="1"/>
    <xf numFmtId="0" fontId="40" fillId="0" borderId="24" xfId="0" applyFont="1" applyBorder="1"/>
    <xf numFmtId="0" fontId="40" fillId="26" borderId="25" xfId="0" applyFont="1" applyFill="1" applyBorder="1"/>
    <xf numFmtId="0" fontId="40" fillId="0" borderId="11" xfId="0" applyFont="1" applyFill="1" applyBorder="1"/>
    <xf numFmtId="0" fontId="40" fillId="0" borderId="19" xfId="0" applyFont="1" applyBorder="1"/>
    <xf numFmtId="0" fontId="40" fillId="0" borderId="26" xfId="0" applyFont="1" applyBorder="1"/>
    <xf numFmtId="0" fontId="37" fillId="0" borderId="0" xfId="0" applyFont="1" applyBorder="1" applyAlignment="1"/>
    <xf numFmtId="0" fontId="37" fillId="0" borderId="30" xfId="0" applyFont="1" applyBorder="1"/>
    <xf numFmtId="0" fontId="35" fillId="0" borderId="0" xfId="0" applyFont="1" applyBorder="1" applyAlignment="1">
      <alignment horizontal="center"/>
    </xf>
    <xf numFmtId="0" fontId="35" fillId="0" borderId="29" xfId="0" applyFont="1" applyBorder="1" applyAlignment="1">
      <alignment vertical="center"/>
    </xf>
    <xf numFmtId="0" fontId="40" fillId="0" borderId="16" xfId="0" applyFont="1" applyBorder="1"/>
    <xf numFmtId="0" fontId="40" fillId="0" borderId="32" xfId="0" applyFont="1" applyBorder="1" applyAlignment="1"/>
    <xf numFmtId="0" fontId="40" fillId="0" borderId="28" xfId="0" applyFont="1" applyBorder="1"/>
    <xf numFmtId="0" fontId="40" fillId="0" borderId="33" xfId="0" applyFont="1" applyBorder="1"/>
    <xf numFmtId="0" fontId="40" fillId="26" borderId="22" xfId="0" applyFont="1" applyFill="1" applyBorder="1"/>
    <xf numFmtId="0" fontId="0" fillId="25" borderId="35" xfId="0" applyFill="1" applyBorder="1"/>
    <xf numFmtId="0" fontId="0" fillId="25" borderId="36" xfId="0" applyFill="1" applyBorder="1"/>
    <xf numFmtId="0" fontId="0" fillId="25" borderId="38" xfId="0" applyFill="1" applyBorder="1"/>
    <xf numFmtId="0" fontId="38" fillId="26" borderId="22" xfId="0" applyFont="1" applyFill="1" applyBorder="1"/>
    <xf numFmtId="0" fontId="34" fillId="25" borderId="35" xfId="0" applyFont="1" applyFill="1" applyBorder="1"/>
    <xf numFmtId="0" fontId="34" fillId="25" borderId="36" xfId="0" applyFont="1" applyFill="1" applyBorder="1"/>
    <xf numFmtId="0" fontId="38" fillId="26" borderId="25" xfId="0" applyFont="1" applyFill="1" applyBorder="1"/>
    <xf numFmtId="0" fontId="39" fillId="25" borderId="39" xfId="0" applyFont="1" applyFill="1" applyBorder="1" applyAlignment="1"/>
    <xf numFmtId="0" fontId="40" fillId="25" borderId="35" xfId="0" applyFont="1" applyFill="1" applyBorder="1"/>
    <xf numFmtId="0" fontId="39" fillId="25" borderId="40" xfId="0" applyFont="1" applyFill="1" applyBorder="1"/>
    <xf numFmtId="0" fontId="40" fillId="25" borderId="41" xfId="0" applyFont="1" applyFill="1" applyBorder="1"/>
    <xf numFmtId="0" fontId="40" fillId="25" borderId="37" xfId="0" applyFont="1" applyFill="1" applyBorder="1"/>
    <xf numFmtId="0" fontId="40" fillId="0" borderId="32" xfId="0" applyFont="1" applyBorder="1"/>
    <xf numFmtId="0" fontId="40" fillId="0" borderId="18" xfId="0" applyFont="1" applyBorder="1"/>
    <xf numFmtId="0" fontId="40" fillId="0" borderId="12" xfId="0" applyFont="1" applyFill="1" applyBorder="1"/>
    <xf numFmtId="0" fontId="40" fillId="0" borderId="12" xfId="0" applyFont="1" applyBorder="1"/>
    <xf numFmtId="0" fontId="40" fillId="0" borderId="20" xfId="0" applyFont="1" applyBorder="1"/>
    <xf numFmtId="0" fontId="39" fillId="25" borderId="39" xfId="0" applyFont="1" applyFill="1" applyBorder="1"/>
    <xf numFmtId="0" fontId="40" fillId="0" borderId="32" xfId="0" applyFont="1" applyFill="1" applyBorder="1"/>
    <xf numFmtId="3" fontId="40" fillId="26" borderId="28" xfId="0" applyNumberFormat="1" applyFont="1" applyFill="1" applyBorder="1"/>
    <xf numFmtId="3" fontId="40" fillId="0" borderId="28" xfId="0" applyNumberFormat="1" applyFont="1" applyFill="1" applyBorder="1"/>
    <xf numFmtId="3" fontId="40" fillId="26" borderId="24" xfId="0" applyNumberFormat="1" applyFont="1" applyFill="1" applyBorder="1"/>
    <xf numFmtId="3" fontId="40" fillId="0" borderId="24" xfId="0" applyNumberFormat="1" applyFont="1" applyFill="1" applyBorder="1"/>
    <xf numFmtId="4" fontId="38" fillId="0" borderId="0" xfId="0" applyNumberFormat="1" applyFont="1"/>
    <xf numFmtId="0" fontId="39" fillId="24" borderId="44" xfId="0" applyFont="1" applyFill="1" applyBorder="1" applyAlignment="1">
      <alignment horizontal="center" vertical="center" wrapText="1"/>
    </xf>
    <xf numFmtId="0" fontId="0" fillId="0" borderId="45" xfId="0" applyBorder="1" applyAlignment="1"/>
    <xf numFmtId="0" fontId="0" fillId="0" borderId="46" xfId="0" applyBorder="1" applyAlignment="1"/>
    <xf numFmtId="0" fontId="0" fillId="0" borderId="46" xfId="0" applyBorder="1"/>
    <xf numFmtId="0" fontId="0" fillId="0" borderId="43" xfId="0" applyBorder="1"/>
    <xf numFmtId="0" fontId="0" fillId="0" borderId="47" xfId="0" applyBorder="1"/>
    <xf numFmtId="0" fontId="35" fillId="0" borderId="0" xfId="0" applyFont="1" applyBorder="1" applyAlignment="1"/>
    <xf numFmtId="0" fontId="39" fillId="24" borderId="10" xfId="0" applyFont="1" applyFill="1" applyBorder="1" applyAlignment="1">
      <alignment horizontal="center" vertical="center" wrapText="1"/>
    </xf>
    <xf numFmtId="0" fontId="39" fillId="24" borderId="11" xfId="0" applyFont="1" applyFill="1" applyBorder="1" applyAlignment="1">
      <alignment horizontal="center" vertical="center" wrapText="1"/>
    </xf>
    <xf numFmtId="0" fontId="39" fillId="24" borderId="12" xfId="0" applyFont="1" applyFill="1" applyBorder="1" applyAlignment="1">
      <alignment horizontal="center" vertical="center" wrapText="1"/>
    </xf>
    <xf numFmtId="1" fontId="39" fillId="24" borderId="48" xfId="32" applyNumberFormat="1" applyFont="1" applyFill="1" applyBorder="1" applyAlignment="1">
      <alignment horizontal="center" vertical="center"/>
    </xf>
    <xf numFmtId="0" fontId="39" fillId="24" borderId="49" xfId="0" applyFont="1" applyFill="1" applyBorder="1" applyAlignment="1">
      <alignment horizontal="center"/>
    </xf>
    <xf numFmtId="0" fontId="40" fillId="0" borderId="50" xfId="0" applyFont="1" applyFill="1" applyBorder="1"/>
    <xf numFmtId="1" fontId="40" fillId="0" borderId="48" xfId="0" applyNumberFormat="1" applyFont="1" applyFill="1" applyBorder="1"/>
    <xf numFmtId="0" fontId="40" fillId="0" borderId="48" xfId="0" applyFont="1" applyFill="1" applyBorder="1"/>
    <xf numFmtId="0" fontId="40" fillId="0" borderId="51" xfId="0" applyFont="1" applyFill="1" applyBorder="1"/>
    <xf numFmtId="0" fontId="0" fillId="25" borderId="50" xfId="0" applyFill="1" applyBorder="1"/>
    <xf numFmtId="0" fontId="0" fillId="25" borderId="48" xfId="0" applyFill="1" applyBorder="1"/>
    <xf numFmtId="0" fontId="38" fillId="0" borderId="48" xfId="0" applyFont="1" applyFill="1" applyBorder="1"/>
    <xf numFmtId="3" fontId="38" fillId="0" borderId="48" xfId="0" applyNumberFormat="1" applyFont="1" applyFill="1" applyBorder="1"/>
    <xf numFmtId="0" fontId="38" fillId="0" borderId="52" xfId="0" applyFont="1" applyFill="1" applyBorder="1"/>
    <xf numFmtId="3" fontId="38" fillId="0" borderId="50" xfId="0" applyNumberFormat="1" applyFont="1" applyFill="1" applyBorder="1"/>
    <xf numFmtId="3" fontId="38" fillId="0" borderId="51" xfId="0" applyNumberFormat="1" applyFont="1" applyFill="1" applyBorder="1"/>
    <xf numFmtId="0" fontId="40" fillId="25" borderId="36" xfId="0" applyFont="1" applyFill="1" applyBorder="1"/>
    <xf numFmtId="3" fontId="40" fillId="0" borderId="14" xfId="0" applyNumberFormat="1" applyFont="1" applyFill="1" applyBorder="1"/>
    <xf numFmtId="3" fontId="40" fillId="0" borderId="22" xfId="0" applyNumberFormat="1" applyFont="1" applyFill="1" applyBorder="1"/>
    <xf numFmtId="3" fontId="40" fillId="0" borderId="25" xfId="0" applyNumberFormat="1" applyFont="1" applyFill="1" applyBorder="1"/>
    <xf numFmtId="3" fontId="40" fillId="26" borderId="34" xfId="0" applyNumberFormat="1" applyFont="1" applyFill="1" applyBorder="1"/>
    <xf numFmtId="3" fontId="40" fillId="26" borderId="11" xfId="0" applyNumberFormat="1" applyFont="1" applyFill="1" applyBorder="1"/>
    <xf numFmtId="3" fontId="40" fillId="26" borderId="27" xfId="0" applyNumberFormat="1" applyFont="1" applyFill="1" applyBorder="1"/>
    <xf numFmtId="3" fontId="40" fillId="0" borderId="11" xfId="0" applyNumberFormat="1" applyFont="1" applyFill="1" applyBorder="1"/>
    <xf numFmtId="3" fontId="40" fillId="26" borderId="31" xfId="0" applyNumberFormat="1" applyFont="1" applyFill="1" applyBorder="1"/>
    <xf numFmtId="3" fontId="40" fillId="25" borderId="41" xfId="0" applyNumberFormat="1" applyFont="1" applyFill="1" applyBorder="1"/>
    <xf numFmtId="3" fontId="40" fillId="25" borderId="42" xfId="0" applyNumberFormat="1" applyFont="1" applyFill="1" applyBorder="1"/>
    <xf numFmtId="3" fontId="39" fillId="25" borderId="42" xfId="0" applyNumberFormat="1" applyFont="1" applyFill="1" applyBorder="1"/>
    <xf numFmtId="3" fontId="39" fillId="25" borderId="41" xfId="0" applyNumberFormat="1" applyFont="1" applyFill="1" applyBorder="1"/>
    <xf numFmtId="3" fontId="40" fillId="25" borderId="38" xfId="0" applyNumberFormat="1" applyFont="1" applyFill="1" applyBorder="1"/>
    <xf numFmtId="3" fontId="40" fillId="0" borderId="34" xfId="0" applyNumberFormat="1" applyFont="1" applyBorder="1"/>
    <xf numFmtId="3" fontId="39" fillId="25" borderId="34" xfId="0" applyNumberFormat="1" applyFont="1" applyFill="1" applyBorder="1"/>
    <xf numFmtId="3" fontId="39" fillId="25" borderId="28" xfId="0" applyNumberFormat="1" applyFont="1" applyFill="1" applyBorder="1"/>
    <xf numFmtId="3" fontId="40" fillId="25" borderId="22" xfId="0" applyNumberFormat="1" applyFont="1" applyFill="1" applyBorder="1"/>
    <xf numFmtId="3" fontId="40" fillId="0" borderId="27" xfId="0" applyNumberFormat="1" applyFont="1" applyBorder="1"/>
    <xf numFmtId="3" fontId="39" fillId="25" borderId="27" xfId="0" applyNumberFormat="1" applyFont="1" applyFill="1" applyBorder="1"/>
    <xf numFmtId="3" fontId="39" fillId="25" borderId="11" xfId="0" applyNumberFormat="1" applyFont="1" applyFill="1" applyBorder="1"/>
    <xf numFmtId="3" fontId="40" fillId="25" borderId="14" xfId="0" applyNumberFormat="1" applyFont="1" applyFill="1" applyBorder="1"/>
    <xf numFmtId="3" fontId="40" fillId="26" borderId="12" xfId="0" applyNumberFormat="1" applyFont="1" applyFill="1" applyBorder="1"/>
    <xf numFmtId="3" fontId="40" fillId="0" borderId="12" xfId="0" applyNumberFormat="1" applyFont="1" applyFill="1" applyBorder="1"/>
    <xf numFmtId="3" fontId="40" fillId="0" borderId="15" xfId="0" applyNumberFormat="1" applyFont="1" applyFill="1" applyBorder="1"/>
    <xf numFmtId="3" fontId="40" fillId="25" borderId="35" xfId="0" applyNumberFormat="1" applyFont="1" applyFill="1" applyBorder="1"/>
    <xf numFmtId="3" fontId="39" fillId="25" borderId="35" xfId="0" applyNumberFormat="1" applyFont="1" applyFill="1" applyBorder="1"/>
    <xf numFmtId="3" fontId="39" fillId="25" borderId="36" xfId="0" applyNumberFormat="1" applyFont="1" applyFill="1" applyBorder="1"/>
    <xf numFmtId="0" fontId="40" fillId="26" borderId="33" xfId="0" applyFont="1" applyFill="1" applyBorder="1"/>
    <xf numFmtId="1" fontId="40" fillId="26" borderId="19" xfId="0" applyNumberFormat="1" applyFont="1" applyFill="1" applyBorder="1"/>
    <xf numFmtId="0" fontId="40" fillId="26" borderId="19" xfId="0" applyFont="1" applyFill="1" applyBorder="1"/>
    <xf numFmtId="0" fontId="40" fillId="26" borderId="26" xfId="0" applyFont="1" applyFill="1" applyBorder="1"/>
    <xf numFmtId="0" fontId="0" fillId="25" borderId="37" xfId="0" applyFill="1" applyBorder="1"/>
    <xf numFmtId="0" fontId="0" fillId="25" borderId="33" xfId="0" applyFill="1" applyBorder="1"/>
    <xf numFmtId="0" fontId="0" fillId="25" borderId="19" xfId="0" applyFill="1" applyBorder="1"/>
    <xf numFmtId="0" fontId="38" fillId="26" borderId="19" xfId="0" applyFont="1" applyFill="1" applyBorder="1"/>
    <xf numFmtId="0" fontId="38" fillId="26" borderId="20" xfId="0" applyFont="1" applyFill="1" applyBorder="1"/>
    <xf numFmtId="0" fontId="38" fillId="26" borderId="33" xfId="0" applyFont="1" applyFill="1" applyBorder="1"/>
    <xf numFmtId="0" fontId="38" fillId="26" borderId="26" xfId="0" applyFont="1" applyFill="1" applyBorder="1"/>
    <xf numFmtId="3" fontId="40" fillId="0" borderId="0" xfId="0" applyNumberFormat="1" applyFont="1"/>
    <xf numFmtId="3" fontId="40" fillId="26" borderId="28" xfId="0" applyNumberFormat="1" applyFont="1" applyFill="1" applyBorder="1" applyAlignment="1"/>
    <xf numFmtId="3" fontId="40" fillId="26" borderId="27" xfId="0" applyNumberFormat="1" applyFont="1" applyFill="1" applyBorder="1" applyAlignment="1"/>
    <xf numFmtId="3" fontId="40" fillId="26" borderId="11" xfId="0" applyNumberFormat="1" applyFont="1" applyFill="1" applyBorder="1" applyAlignment="1"/>
    <xf numFmtId="3" fontId="40" fillId="0" borderId="11" xfId="0" applyNumberFormat="1" applyFont="1" applyFill="1" applyBorder="1" applyAlignment="1"/>
    <xf numFmtId="3" fontId="40" fillId="0" borderId="14" xfId="0" applyNumberFormat="1" applyFont="1" applyFill="1" applyBorder="1" applyAlignment="1"/>
    <xf numFmtId="0" fontId="38" fillId="26" borderId="0" xfId="0" applyFont="1" applyFill="1" applyBorder="1"/>
    <xf numFmtId="3" fontId="38" fillId="0" borderId="0" xfId="0" applyNumberFormat="1" applyFont="1" applyFill="1" applyBorder="1"/>
    <xf numFmtId="0" fontId="38" fillId="26" borderId="30" xfId="0" applyFont="1" applyFill="1" applyBorder="1"/>
    <xf numFmtId="3" fontId="39" fillId="26" borderId="28" xfId="0" applyNumberFormat="1" applyFont="1" applyFill="1" applyBorder="1"/>
    <xf numFmtId="3" fontId="39" fillId="26" borderId="11" xfId="0" applyNumberFormat="1" applyFont="1" applyFill="1" applyBorder="1"/>
    <xf numFmtId="3" fontId="40" fillId="27" borderId="11" xfId="0" applyNumberFormat="1" applyFont="1" applyFill="1" applyBorder="1"/>
    <xf numFmtId="3" fontId="39" fillId="27" borderId="11" xfId="0" applyNumberFormat="1" applyFont="1" applyFill="1" applyBorder="1"/>
    <xf numFmtId="0" fontId="40" fillId="0" borderId="16" xfId="0" applyFont="1" applyFill="1" applyBorder="1"/>
    <xf numFmtId="3" fontId="40" fillId="0" borderId="0" xfId="0" applyNumberFormat="1" applyFont="1" applyBorder="1"/>
    <xf numFmtId="0" fontId="35" fillId="0" borderId="0" xfId="0" applyFont="1" applyBorder="1" applyAlignment="1"/>
    <xf numFmtId="0" fontId="39" fillId="24" borderId="10" xfId="0" applyFont="1" applyFill="1" applyBorder="1" applyAlignment="1">
      <alignment horizontal="center" vertical="center" wrapText="1"/>
    </xf>
    <xf numFmtId="0" fontId="39" fillId="24" borderId="11" xfId="0" applyFont="1" applyFill="1" applyBorder="1" applyAlignment="1">
      <alignment horizontal="center" vertical="center" wrapText="1"/>
    </xf>
    <xf numFmtId="0" fontId="39" fillId="24" borderId="12" xfId="0" applyFont="1" applyFill="1" applyBorder="1" applyAlignment="1">
      <alignment horizontal="center" vertical="center" wrapText="1"/>
    </xf>
    <xf numFmtId="1" fontId="39" fillId="24" borderId="48" xfId="32" applyNumberFormat="1" applyFont="1" applyFill="1" applyBorder="1" applyAlignment="1">
      <alignment horizontal="center" vertical="center"/>
    </xf>
    <xf numFmtId="0" fontId="35" fillId="0" borderId="0" xfId="0" applyFont="1" applyBorder="1" applyAlignment="1">
      <alignment horizontal="left" wrapText="1"/>
    </xf>
    <xf numFmtId="3" fontId="39" fillId="0" borderId="28" xfId="0" applyNumberFormat="1" applyFont="1" applyFill="1" applyBorder="1"/>
    <xf numFmtId="0" fontId="33" fillId="0" borderId="50" xfId="0" applyFont="1" applyFill="1" applyBorder="1"/>
    <xf numFmtId="0" fontId="33" fillId="26" borderId="22" xfId="0" applyFont="1" applyFill="1" applyBorder="1"/>
    <xf numFmtId="0" fontId="33" fillId="26" borderId="33" xfId="0" applyFont="1" applyFill="1" applyBorder="1"/>
    <xf numFmtId="0" fontId="33" fillId="0" borderId="0" xfId="0" applyFont="1"/>
    <xf numFmtId="0" fontId="40" fillId="0" borderId="53" xfId="0" applyFont="1" applyFill="1" applyBorder="1"/>
    <xf numFmtId="0" fontId="40" fillId="0" borderId="54" xfId="0" applyFont="1" applyBorder="1"/>
    <xf numFmtId="0" fontId="40" fillId="0" borderId="55" xfId="0" applyFont="1" applyBorder="1"/>
    <xf numFmtId="3" fontId="40" fillId="26" borderId="54" xfId="0" applyNumberFormat="1" applyFont="1" applyFill="1" applyBorder="1"/>
    <xf numFmtId="3" fontId="40" fillId="26" borderId="56" xfId="0" applyNumberFormat="1" applyFont="1" applyFill="1" applyBorder="1"/>
    <xf numFmtId="3" fontId="40" fillId="0" borderId="54" xfId="0" applyNumberFormat="1" applyFont="1" applyFill="1" applyBorder="1"/>
    <xf numFmtId="3" fontId="40" fillId="0" borderId="57" xfId="0" applyNumberFormat="1" applyFont="1" applyFill="1" applyBorder="1"/>
    <xf numFmtId="0" fontId="33" fillId="0" borderId="46" xfId="0" applyFont="1" applyFill="1" applyBorder="1"/>
    <xf numFmtId="0" fontId="33" fillId="26" borderId="58" xfId="0" applyFont="1" applyFill="1" applyBorder="1"/>
    <xf numFmtId="0" fontId="33" fillId="26" borderId="59" xfId="0" applyFont="1" applyFill="1" applyBorder="1"/>
    <xf numFmtId="0" fontId="63" fillId="0" borderId="0" xfId="0" applyFont="1"/>
    <xf numFmtId="0" fontId="65" fillId="0" borderId="0" xfId="89" applyFont="1" applyBorder="1" applyAlignment="1">
      <alignment horizontal="center"/>
    </xf>
    <xf numFmtId="0" fontId="67" fillId="0" borderId="0" xfId="89" applyFont="1" applyBorder="1" applyAlignment="1">
      <alignment horizontal="center"/>
    </xf>
    <xf numFmtId="167" fontId="69" fillId="0" borderId="0" xfId="89" applyNumberFormat="1" applyFont="1" applyBorder="1" applyAlignment="1">
      <alignment horizontal="center" vertical="center"/>
    </xf>
    <xf numFmtId="167" fontId="70" fillId="0" borderId="0" xfId="89" applyNumberFormat="1" applyFont="1" applyBorder="1" applyAlignment="1">
      <alignment horizontal="center" vertical="center"/>
    </xf>
    <xf numFmtId="167" fontId="72" fillId="0" borderId="0" xfId="89" applyNumberFormat="1" applyFont="1" applyBorder="1" applyAlignment="1">
      <alignment horizontal="center" vertical="center"/>
    </xf>
    <xf numFmtId="0" fontId="76" fillId="0" borderId="0" xfId="89" applyFont="1" applyBorder="1" applyAlignment="1">
      <alignment horizontal="center" vertical="center" wrapText="1"/>
    </xf>
    <xf numFmtId="0" fontId="78" fillId="0" borderId="0" xfId="89" applyFont="1" applyBorder="1" applyAlignment="1">
      <alignment horizontal="center" vertical="center" wrapText="1"/>
    </xf>
    <xf numFmtId="167" fontId="76" fillId="0" borderId="0" xfId="89" applyNumberFormat="1" applyFont="1" applyBorder="1" applyAlignment="1">
      <alignment horizontal="center" vertical="center"/>
    </xf>
    <xf numFmtId="0" fontId="79" fillId="0" borderId="0" xfId="89" applyFont="1" applyBorder="1" applyAlignment="1">
      <alignment horizontal="center" vertical="center" wrapText="1"/>
    </xf>
    <xf numFmtId="167" fontId="76" fillId="0" borderId="0" xfId="89" applyNumberFormat="1" applyFont="1" applyBorder="1" applyAlignment="1">
      <alignment horizontal="center" vertical="center" wrapText="1"/>
    </xf>
    <xf numFmtId="0" fontId="76" fillId="28" borderId="0" xfId="89" applyFont="1" applyFill="1" applyBorder="1" applyAlignment="1">
      <alignment horizontal="center" vertical="center" wrapText="1"/>
    </xf>
    <xf numFmtId="167" fontId="80" fillId="28" borderId="60" xfId="89" applyNumberFormat="1" applyFont="1" applyFill="1" applyBorder="1" applyAlignment="1">
      <alignment horizontal="center" vertical="center" wrapText="1"/>
    </xf>
    <xf numFmtId="167" fontId="80" fillId="28" borderId="11" xfId="89" applyNumberFormat="1" applyFont="1" applyFill="1" applyBorder="1" applyAlignment="1">
      <alignment horizontal="center" vertical="center" wrapText="1"/>
    </xf>
    <xf numFmtId="167" fontId="80" fillId="0" borderId="11" xfId="89" applyNumberFormat="1" applyFont="1" applyBorder="1" applyAlignment="1">
      <alignment horizontal="center" vertical="center" wrapText="1"/>
    </xf>
    <xf numFmtId="167" fontId="76" fillId="28" borderId="60" xfId="89" applyNumberFormat="1" applyFont="1" applyFill="1" applyBorder="1" applyAlignment="1">
      <alignment horizontal="center" vertical="center" wrapText="1"/>
    </xf>
    <xf numFmtId="167" fontId="76" fillId="28" borderId="11" xfId="89" applyNumberFormat="1" applyFont="1" applyFill="1" applyBorder="1" applyAlignment="1">
      <alignment horizontal="center" vertical="center" wrapText="1"/>
    </xf>
    <xf numFmtId="0" fontId="80" fillId="0" borderId="0" xfId="89" applyFont="1" applyBorder="1" applyAlignment="1">
      <alignment horizontal="center" vertical="center"/>
    </xf>
    <xf numFmtId="0" fontId="80" fillId="28" borderId="0" xfId="89" applyFont="1" applyFill="1" applyBorder="1" applyAlignment="1">
      <alignment horizontal="center" vertical="center"/>
    </xf>
    <xf numFmtId="167" fontId="80" fillId="28" borderId="0" xfId="89" applyNumberFormat="1" applyFont="1" applyFill="1" applyBorder="1" applyAlignment="1">
      <alignment horizontal="center" vertical="center" wrapText="1"/>
    </xf>
    <xf numFmtId="167" fontId="80" fillId="0" borderId="0" xfId="89" applyNumberFormat="1" applyFont="1" applyBorder="1" applyAlignment="1">
      <alignment horizontal="center" vertical="center" wrapText="1"/>
    </xf>
    <xf numFmtId="167" fontId="76" fillId="28" borderId="0" xfId="89" applyNumberFormat="1" applyFont="1" applyFill="1" applyBorder="1" applyAlignment="1">
      <alignment horizontal="center" vertical="center" wrapText="1"/>
    </xf>
    <xf numFmtId="0" fontId="80" fillId="30" borderId="0" xfId="89" applyFont="1" applyFill="1" applyBorder="1" applyAlignment="1">
      <alignment horizontal="center" vertical="center"/>
    </xf>
    <xf numFmtId="167" fontId="80" fillId="30" borderId="0" xfId="89" applyNumberFormat="1" applyFont="1" applyFill="1" applyBorder="1" applyAlignment="1">
      <alignment horizontal="center" vertical="center" wrapText="1"/>
    </xf>
    <xf numFmtId="167" fontId="76" fillId="30" borderId="0" xfId="89" applyNumberFormat="1" applyFont="1" applyFill="1" applyBorder="1" applyAlignment="1">
      <alignment horizontal="center" vertical="center" wrapText="1"/>
    </xf>
    <xf numFmtId="0" fontId="76" fillId="28" borderId="11" xfId="89" applyFont="1" applyFill="1" applyBorder="1" applyAlignment="1">
      <alignment horizontal="left" vertical="center" wrapText="1"/>
    </xf>
    <xf numFmtId="167" fontId="80" fillId="28" borderId="60" xfId="89" applyNumberFormat="1" applyFont="1" applyFill="1" applyBorder="1" applyAlignment="1">
      <alignment horizontal="center" vertical="center"/>
    </xf>
    <xf numFmtId="1" fontId="80" fillId="28" borderId="11" xfId="89" applyNumberFormat="1" applyFont="1" applyFill="1" applyBorder="1" applyAlignment="1">
      <alignment horizontal="center"/>
    </xf>
    <xf numFmtId="167" fontId="80" fillId="28" borderId="11" xfId="89" applyNumberFormat="1" applyFont="1" applyFill="1" applyBorder="1" applyAlignment="1">
      <alignment horizontal="center" vertical="center"/>
    </xf>
    <xf numFmtId="168" fontId="80" fillId="28" borderId="60" xfId="89" applyNumberFormat="1" applyFont="1" applyFill="1" applyBorder="1" applyAlignment="1">
      <alignment horizontal="center" vertical="center"/>
    </xf>
    <xf numFmtId="167" fontId="76" fillId="28" borderId="11" xfId="89" applyNumberFormat="1" applyFont="1" applyFill="1" applyBorder="1" applyAlignment="1">
      <alignment horizontal="center"/>
    </xf>
    <xf numFmtId="168" fontId="76" fillId="28" borderId="60" xfId="89" applyNumberFormat="1" applyFont="1" applyFill="1" applyBorder="1" applyAlignment="1">
      <alignment horizontal="center" vertical="center"/>
    </xf>
    <xf numFmtId="0" fontId="76" fillId="28" borderId="60" xfId="89" applyFont="1" applyFill="1" applyBorder="1" applyAlignment="1">
      <alignment horizontal="left" wrapText="1"/>
    </xf>
    <xf numFmtId="167" fontId="80" fillId="28" borderId="11" xfId="100" applyNumberFormat="1" applyFont="1" applyFill="1" applyBorder="1" applyAlignment="1" applyProtection="1">
      <alignment horizontal="center" vertical="center"/>
    </xf>
    <xf numFmtId="0" fontId="76" fillId="28" borderId="60" xfId="89" applyFont="1" applyFill="1" applyBorder="1" applyAlignment="1">
      <alignment horizontal="left" vertical="center" wrapText="1"/>
    </xf>
    <xf numFmtId="167" fontId="80" fillId="28" borderId="60" xfId="100" applyNumberFormat="1" applyFont="1" applyFill="1" applyBorder="1" applyAlignment="1" applyProtection="1">
      <alignment horizontal="center" vertical="center"/>
    </xf>
    <xf numFmtId="167" fontId="80" fillId="28" borderId="60" xfId="89" applyNumberFormat="1" applyFont="1" applyFill="1" applyBorder="1" applyAlignment="1">
      <alignment horizontal="center"/>
    </xf>
    <xf numFmtId="0" fontId="80" fillId="28" borderId="11" xfId="89" applyFont="1" applyFill="1" applyBorder="1" applyAlignment="1">
      <alignment horizontal="left" vertical="center" wrapText="1"/>
    </xf>
    <xf numFmtId="167" fontId="76" fillId="28" borderId="11" xfId="89" applyNumberFormat="1" applyFont="1" applyFill="1" applyBorder="1" applyAlignment="1">
      <alignment horizontal="center" vertical="center"/>
    </xf>
    <xf numFmtId="0" fontId="80" fillId="28" borderId="0" xfId="89" applyFont="1" applyFill="1" applyBorder="1" applyAlignment="1">
      <alignment horizontal="center"/>
    </xf>
    <xf numFmtId="167" fontId="80" fillId="28" borderId="0" xfId="100" applyNumberFormat="1" applyFont="1" applyFill="1" applyBorder="1" applyAlignment="1" applyProtection="1">
      <alignment horizontal="center" vertical="center"/>
    </xf>
    <xf numFmtId="167" fontId="80" fillId="28" borderId="0" xfId="89" applyNumberFormat="1" applyFont="1" applyFill="1" applyBorder="1" applyAlignment="1">
      <alignment horizontal="center" vertical="center"/>
    </xf>
    <xf numFmtId="0" fontId="76" fillId="28" borderId="0" xfId="89" applyFont="1" applyFill="1" applyBorder="1" applyAlignment="1">
      <alignment horizontal="center" vertical="center"/>
    </xf>
    <xf numFmtId="0" fontId="80" fillId="30" borderId="0" xfId="89" applyFont="1" applyFill="1" applyBorder="1" applyAlignment="1">
      <alignment horizontal="center" vertical="center" wrapText="1"/>
    </xf>
    <xf numFmtId="0" fontId="76" fillId="30" borderId="0" xfId="89" applyFont="1" applyFill="1" applyBorder="1" applyAlignment="1">
      <alignment horizontal="center" vertical="center" wrapText="1"/>
    </xf>
    <xf numFmtId="0" fontId="80" fillId="0" borderId="0" xfId="89" applyFont="1" applyBorder="1" applyAlignment="1">
      <alignment horizontal="center"/>
    </xf>
    <xf numFmtId="167" fontId="80" fillId="28" borderId="60" xfId="89" applyNumberFormat="1" applyFont="1" applyFill="1" applyBorder="1" applyAlignment="1">
      <alignment horizontal="center" wrapText="1"/>
    </xf>
    <xf numFmtId="167" fontId="76" fillId="28" borderId="11" xfId="100" applyNumberFormat="1" applyFont="1" applyFill="1" applyBorder="1" applyAlignment="1" applyProtection="1">
      <alignment horizontal="center" vertical="center"/>
    </xf>
    <xf numFmtId="0" fontId="82" fillId="28" borderId="11" xfId="89" applyFont="1" applyFill="1" applyBorder="1" applyAlignment="1">
      <alignment horizontal="left" vertical="center" wrapText="1"/>
    </xf>
    <xf numFmtId="167" fontId="80" fillId="28" borderId="60" xfId="89" applyNumberFormat="1" applyFont="1" applyFill="1" applyBorder="1"/>
    <xf numFmtId="0" fontId="80" fillId="28" borderId="0" xfId="100" applyNumberFormat="1" applyFont="1" applyFill="1" applyBorder="1" applyAlignment="1" applyProtection="1">
      <alignment horizontal="center" vertical="center"/>
    </xf>
    <xf numFmtId="167" fontId="80" fillId="0" borderId="0" xfId="100" applyNumberFormat="1" applyFont="1" applyBorder="1" applyAlignment="1" applyProtection="1">
      <alignment horizontal="center" vertical="center"/>
    </xf>
    <xf numFmtId="0" fontId="80" fillId="0" borderId="0" xfId="100" applyNumberFormat="1" applyFont="1" applyBorder="1" applyAlignment="1" applyProtection="1">
      <alignment horizontal="center" vertical="center"/>
    </xf>
    <xf numFmtId="167" fontId="80" fillId="0" borderId="0" xfId="89" applyNumberFormat="1" applyFont="1" applyBorder="1" applyAlignment="1">
      <alignment horizontal="center" vertical="center"/>
    </xf>
    <xf numFmtId="0" fontId="76" fillId="28" borderId="0" xfId="89" applyFont="1" applyFill="1" applyBorder="1" applyAlignment="1">
      <alignment horizontal="left" vertical="center" wrapText="1"/>
    </xf>
    <xf numFmtId="0" fontId="76" fillId="28" borderId="0" xfId="100" applyNumberFormat="1" applyFont="1" applyFill="1" applyBorder="1" applyAlignment="1" applyProtection="1">
      <alignment horizontal="center" vertical="center"/>
    </xf>
    <xf numFmtId="0" fontId="80" fillId="30" borderId="0" xfId="100" applyNumberFormat="1" applyFont="1" applyFill="1" applyBorder="1" applyAlignment="1" applyProtection="1">
      <alignment horizontal="center" vertical="center"/>
    </xf>
    <xf numFmtId="0" fontId="76" fillId="30" borderId="0" xfId="100" applyNumberFormat="1" applyFont="1" applyFill="1" applyBorder="1" applyAlignment="1" applyProtection="1">
      <alignment horizontal="center" vertical="center"/>
    </xf>
    <xf numFmtId="0" fontId="76" fillId="0" borderId="0" xfId="100" applyNumberFormat="1" applyFont="1" applyBorder="1" applyAlignment="1" applyProtection="1">
      <alignment horizontal="center" vertical="center"/>
    </xf>
    <xf numFmtId="167" fontId="65" fillId="28" borderId="60" xfId="89" applyNumberFormat="1" applyFont="1" applyFill="1" applyBorder="1" applyAlignment="1">
      <alignment horizontal="center"/>
    </xf>
    <xf numFmtId="167" fontId="65" fillId="28" borderId="11" xfId="89" applyNumberFormat="1" applyFont="1" applyFill="1" applyBorder="1" applyAlignment="1">
      <alignment horizontal="center"/>
    </xf>
    <xf numFmtId="0" fontId="76" fillId="30" borderId="11" xfId="100" applyNumberFormat="1" applyFont="1" applyFill="1" applyBorder="1" applyAlignment="1" applyProtection="1">
      <alignment horizontal="center" vertical="center"/>
    </xf>
    <xf numFmtId="0" fontId="76" fillId="30" borderId="0" xfId="100" applyNumberFormat="1" applyFont="1" applyFill="1" applyBorder="1" applyAlignment="1" applyProtection="1">
      <alignment horizontal="center" vertical="center" wrapText="1"/>
    </xf>
    <xf numFmtId="0" fontId="76" fillId="28" borderId="11" xfId="89" applyFont="1" applyFill="1" applyBorder="1" applyAlignment="1">
      <alignment vertical="center"/>
    </xf>
    <xf numFmtId="0" fontId="80" fillId="28" borderId="11" xfId="89" applyFont="1" applyFill="1" applyBorder="1" applyAlignment="1">
      <alignment horizontal="center" vertical="center"/>
    </xf>
    <xf numFmtId="0" fontId="76" fillId="30" borderId="11" xfId="89" applyFont="1" applyFill="1" applyBorder="1" applyAlignment="1">
      <alignment horizontal="center" vertical="center" wrapText="1"/>
    </xf>
    <xf numFmtId="0" fontId="76" fillId="0" borderId="11" xfId="89" applyFont="1" applyBorder="1" applyAlignment="1">
      <alignment horizontal="left" vertical="center" wrapText="1"/>
    </xf>
    <xf numFmtId="167" fontId="80" fillId="0" borderId="60" xfId="89" applyNumberFormat="1" applyFont="1" applyBorder="1" applyAlignment="1">
      <alignment horizontal="center" wrapText="1"/>
    </xf>
    <xf numFmtId="1" fontId="80" fillId="0" borderId="11" xfId="89" applyNumberFormat="1" applyFont="1" applyBorder="1" applyAlignment="1">
      <alignment horizontal="center"/>
    </xf>
    <xf numFmtId="167" fontId="80" fillId="0" borderId="11" xfId="100" applyNumberFormat="1" applyFont="1" applyBorder="1" applyAlignment="1" applyProtection="1">
      <alignment horizontal="center" vertical="center"/>
    </xf>
    <xf numFmtId="168" fontId="80" fillId="0" borderId="60" xfId="89" applyNumberFormat="1" applyFont="1" applyBorder="1" applyAlignment="1">
      <alignment horizontal="center" vertical="center"/>
    </xf>
    <xf numFmtId="167" fontId="76" fillId="0" borderId="11" xfId="100" applyNumberFormat="1" applyFont="1" applyBorder="1" applyAlignment="1" applyProtection="1">
      <alignment horizontal="center" vertical="center"/>
    </xf>
    <xf numFmtId="168" fontId="76" fillId="0" borderId="60" xfId="89" applyNumberFormat="1" applyFont="1" applyBorder="1" applyAlignment="1">
      <alignment horizontal="center" vertical="center"/>
    </xf>
    <xf numFmtId="167" fontId="80" fillId="31" borderId="11" xfId="100" applyNumberFormat="1" applyFont="1" applyFill="1" applyBorder="1" applyAlignment="1" applyProtection="1">
      <alignment horizontal="center" vertical="center"/>
    </xf>
    <xf numFmtId="0" fontId="76" fillId="0" borderId="60" xfId="89" applyFont="1" applyBorder="1" applyAlignment="1">
      <alignment horizontal="left" vertical="center" wrapText="1"/>
    </xf>
    <xf numFmtId="167" fontId="80" fillId="0" borderId="60" xfId="89" applyNumberFormat="1" applyFont="1" applyBorder="1" applyAlignment="1">
      <alignment horizontal="center"/>
    </xf>
    <xf numFmtId="1" fontId="80" fillId="0" borderId="60" xfId="89" applyNumberFormat="1" applyFont="1" applyBorder="1" applyAlignment="1">
      <alignment horizontal="center"/>
    </xf>
    <xf numFmtId="167" fontId="80" fillId="0" borderId="60" xfId="100" applyNumberFormat="1" applyFont="1" applyBorder="1" applyAlignment="1" applyProtection="1">
      <alignment horizontal="center" vertical="center"/>
    </xf>
    <xf numFmtId="167" fontId="76" fillId="0" borderId="60" xfId="100" applyNumberFormat="1" applyFont="1" applyBorder="1" applyAlignment="1" applyProtection="1">
      <alignment horizontal="center" vertical="center"/>
    </xf>
    <xf numFmtId="1" fontId="76" fillId="0" borderId="60" xfId="89" applyNumberFormat="1" applyFont="1" applyBorder="1" applyAlignment="1">
      <alignment horizontal="center"/>
    </xf>
    <xf numFmtId="167" fontId="76" fillId="0" borderId="60" xfId="89" applyNumberFormat="1" applyFont="1" applyBorder="1" applyAlignment="1">
      <alignment horizontal="center" vertical="center"/>
    </xf>
    <xf numFmtId="0" fontId="1" fillId="0" borderId="0" xfId="125"/>
    <xf numFmtId="0" fontId="85" fillId="25" borderId="11" xfId="125" applyFont="1" applyFill="1" applyBorder="1" applyAlignment="1">
      <alignment horizontal="center" vertical="center" wrapText="1"/>
    </xf>
    <xf numFmtId="0" fontId="84" fillId="0" borderId="11" xfId="125" applyFont="1" applyFill="1" applyBorder="1"/>
    <xf numFmtId="0" fontId="85" fillId="0" borderId="11" xfId="125" applyFont="1" applyFill="1" applyBorder="1" applyAlignment="1">
      <alignment horizontal="center"/>
    </xf>
    <xf numFmtId="169" fontId="85" fillId="0" borderId="11" xfId="125" applyNumberFormat="1" applyFont="1" applyFill="1" applyBorder="1" applyAlignment="1">
      <alignment horizontal="center"/>
    </xf>
    <xf numFmtId="3" fontId="85" fillId="0" borderId="11" xfId="125" applyNumberFormat="1" applyFont="1" applyFill="1" applyBorder="1" applyAlignment="1">
      <alignment horizontal="center"/>
    </xf>
    <xf numFmtId="170" fontId="85" fillId="0" borderId="0" xfId="125" applyNumberFormat="1" applyFont="1" applyAlignment="1">
      <alignment horizontal="center"/>
    </xf>
    <xf numFmtId="170" fontId="85" fillId="0" borderId="11" xfId="125" applyNumberFormat="1" applyFont="1" applyBorder="1" applyAlignment="1">
      <alignment horizontal="center"/>
    </xf>
    <xf numFmtId="171" fontId="85" fillId="0" borderId="0" xfId="125" applyNumberFormat="1" applyFont="1" applyFill="1" applyBorder="1" applyAlignment="1">
      <alignment horizontal="center"/>
    </xf>
    <xf numFmtId="0" fontId="1" fillId="0" borderId="0" xfId="125" applyBorder="1"/>
    <xf numFmtId="171" fontId="85" fillId="0" borderId="11" xfId="125" applyNumberFormat="1" applyFont="1" applyFill="1" applyBorder="1" applyAlignment="1">
      <alignment horizontal="center"/>
    </xf>
    <xf numFmtId="171" fontId="85" fillId="0" borderId="0" xfId="125" applyNumberFormat="1" applyFont="1" applyAlignment="1">
      <alignment horizontal="center"/>
    </xf>
    <xf numFmtId="171" fontId="85" fillId="0" borderId="11" xfId="125" applyNumberFormat="1" applyFont="1" applyBorder="1" applyAlignment="1">
      <alignment horizontal="center"/>
    </xf>
    <xf numFmtId="0" fontId="86" fillId="32" borderId="11" xfId="125" applyFont="1" applyFill="1" applyBorder="1"/>
    <xf numFmtId="0" fontId="85" fillId="32" borderId="11" xfId="125" applyFont="1" applyFill="1" applyBorder="1" applyAlignment="1">
      <alignment horizontal="center"/>
    </xf>
    <xf numFmtId="3" fontId="85" fillId="32" borderId="11" xfId="125" applyNumberFormat="1" applyFont="1" applyFill="1" applyBorder="1" applyAlignment="1">
      <alignment horizontal="center"/>
    </xf>
    <xf numFmtId="172" fontId="85" fillId="0" borderId="11" xfId="125" applyNumberFormat="1" applyFont="1" applyFill="1" applyBorder="1" applyAlignment="1">
      <alignment horizontal="center"/>
    </xf>
    <xf numFmtId="171" fontId="85" fillId="0" borderId="11" xfId="125" applyNumberFormat="1" applyFont="1" applyFill="1" applyBorder="1" applyAlignment="1"/>
    <xf numFmtId="170" fontId="84" fillId="32" borderId="11" xfId="125" applyNumberFormat="1" applyFont="1" applyFill="1" applyBorder="1" applyAlignment="1">
      <alignment horizontal="center"/>
    </xf>
    <xf numFmtId="173" fontId="85" fillId="0" borderId="11" xfId="125" applyNumberFormat="1" applyFont="1" applyFill="1" applyBorder="1" applyAlignment="1">
      <alignment horizontal="center"/>
    </xf>
    <xf numFmtId="0" fontId="85" fillId="0" borderId="11" xfId="125" applyNumberFormat="1" applyFont="1" applyFill="1" applyBorder="1" applyAlignment="1">
      <alignment horizontal="center"/>
    </xf>
    <xf numFmtId="0" fontId="84" fillId="0" borderId="11" xfId="125" applyFont="1" applyFill="1" applyBorder="1" applyAlignment="1">
      <alignment horizontal="center"/>
    </xf>
    <xf numFmtId="4" fontId="85" fillId="0" borderId="11" xfId="125" applyNumberFormat="1" applyFont="1" applyFill="1" applyBorder="1" applyAlignment="1">
      <alignment horizontal="center"/>
    </xf>
    <xf numFmtId="171" fontId="84" fillId="0" borderId="11" xfId="125" applyNumberFormat="1" applyFont="1" applyFill="1" applyBorder="1" applyAlignment="1"/>
    <xf numFmtId="3" fontId="84" fillId="0" borderId="11" xfId="125" applyNumberFormat="1" applyFont="1" applyFill="1" applyBorder="1" applyAlignment="1">
      <alignment horizontal="center"/>
    </xf>
    <xf numFmtId="3" fontId="1" fillId="0" borderId="0" xfId="125" applyNumberFormat="1"/>
    <xf numFmtId="0" fontId="85" fillId="32" borderId="11" xfId="125" applyFont="1" applyFill="1" applyBorder="1"/>
    <xf numFmtId="171" fontId="85" fillId="32" borderId="11" xfId="125" applyNumberFormat="1" applyFont="1" applyFill="1" applyBorder="1" applyAlignment="1">
      <alignment horizontal="center"/>
    </xf>
    <xf numFmtId="0" fontId="84" fillId="0" borderId="11" xfId="125" applyNumberFormat="1" applyFont="1" applyFill="1" applyBorder="1" applyAlignment="1">
      <alignment horizontal="center"/>
    </xf>
    <xf numFmtId="9" fontId="85" fillId="0" borderId="11" xfId="126" applyFont="1" applyFill="1" applyBorder="1" applyAlignment="1">
      <alignment horizontal="center"/>
    </xf>
    <xf numFmtId="0" fontId="1" fillId="0" borderId="0" xfId="125" applyAlignment="1">
      <alignment horizontal="center"/>
    </xf>
    <xf numFmtId="171" fontId="1" fillId="0" borderId="0" xfId="125" applyNumberFormat="1"/>
    <xf numFmtId="171" fontId="1" fillId="0" borderId="0" xfId="125" applyNumberFormat="1" applyAlignment="1">
      <alignment horizontal="center"/>
    </xf>
    <xf numFmtId="0" fontId="62" fillId="0" borderId="0" xfId="92"/>
    <xf numFmtId="0" fontId="87" fillId="0" borderId="0" xfId="53" applyFont="1" applyAlignment="1">
      <alignment horizontal="left" vertical="center"/>
    </xf>
    <xf numFmtId="0" fontId="33" fillId="0" borderId="0" xfId="53" applyAlignment="1">
      <alignment horizontal="center" vertical="center"/>
    </xf>
    <xf numFmtId="0" fontId="34" fillId="0" borderId="0" xfId="53" applyFont="1" applyAlignment="1">
      <alignment horizontal="center" vertical="center"/>
    </xf>
    <xf numFmtId="0" fontId="35" fillId="0" borderId="0" xfId="53" applyFont="1" applyAlignment="1">
      <alignment horizontal="left" vertical="center"/>
    </xf>
    <xf numFmtId="0" fontId="37" fillId="0" borderId="0" xfId="53" applyFont="1" applyAlignment="1">
      <alignment horizontal="center" vertical="center"/>
    </xf>
    <xf numFmtId="0" fontId="35" fillId="0" borderId="0" xfId="53" applyFont="1" applyAlignment="1">
      <alignment horizontal="center" vertical="center"/>
    </xf>
    <xf numFmtId="0" fontId="35" fillId="0" borderId="0" xfId="53" applyFont="1" applyBorder="1" applyAlignment="1">
      <alignment horizontal="left" vertical="center"/>
    </xf>
    <xf numFmtId="0" fontId="33" fillId="0" borderId="61" xfId="53" applyBorder="1"/>
    <xf numFmtId="0" fontId="39" fillId="24" borderId="11" xfId="53" applyFont="1" applyFill="1" applyBorder="1" applyAlignment="1">
      <alignment horizontal="center" vertical="center"/>
    </xf>
    <xf numFmtId="0" fontId="39" fillId="24" borderId="19" xfId="53" applyFont="1" applyFill="1" applyBorder="1" applyAlignment="1">
      <alignment horizontal="center" vertical="center" wrapText="1"/>
    </xf>
    <xf numFmtId="1" fontId="39" fillId="24" borderId="63" xfId="54" applyNumberFormat="1" applyFont="1" applyFill="1" applyBorder="1" applyAlignment="1">
      <alignment horizontal="center" vertical="center"/>
    </xf>
    <xf numFmtId="1" fontId="39" fillId="24" borderId="64" xfId="54" applyNumberFormat="1" applyFont="1" applyFill="1" applyBorder="1" applyAlignment="1">
      <alignment horizontal="center" vertical="center"/>
    </xf>
    <xf numFmtId="0" fontId="39" fillId="24" borderId="12" xfId="53" applyFont="1" applyFill="1" applyBorder="1" applyAlignment="1">
      <alignment horizontal="center" vertical="center" wrapText="1"/>
    </xf>
    <xf numFmtId="0" fontId="39" fillId="24" borderId="20" xfId="53" applyFont="1" applyFill="1" applyBorder="1" applyAlignment="1">
      <alignment horizontal="center" vertical="center" wrapText="1"/>
    </xf>
    <xf numFmtId="0" fontId="39" fillId="24" borderId="68" xfId="53" applyFont="1" applyFill="1" applyBorder="1" applyAlignment="1">
      <alignment horizontal="center" vertical="center" wrapText="1"/>
    </xf>
    <xf numFmtId="0" fontId="39" fillId="24" borderId="39" xfId="53" applyFont="1" applyFill="1" applyBorder="1" applyAlignment="1">
      <alignment horizontal="center" vertical="center" wrapText="1"/>
    </xf>
    <xf numFmtId="0" fontId="39" fillId="24" borderId="69" xfId="53" applyFont="1" applyFill="1" applyBorder="1" applyAlignment="1">
      <alignment horizontal="center" vertical="center" wrapText="1"/>
    </xf>
    <xf numFmtId="0" fontId="39" fillId="24" borderId="70" xfId="53" applyFont="1" applyFill="1" applyBorder="1" applyAlignment="1">
      <alignment horizontal="center" vertical="center" wrapText="1"/>
    </xf>
    <xf numFmtId="0" fontId="40" fillId="0" borderId="16" xfId="53" applyFont="1" applyBorder="1" applyAlignment="1">
      <alignment horizontal="left" vertical="center"/>
    </xf>
    <xf numFmtId="0" fontId="40" fillId="0" borderId="11" xfId="53" applyFont="1" applyBorder="1" applyAlignment="1">
      <alignment horizontal="center" vertical="center"/>
    </xf>
    <xf numFmtId="0" fontId="40" fillId="0" borderId="11" xfId="53" quotePrefix="1" applyFont="1" applyBorder="1" applyAlignment="1">
      <alignment horizontal="center" vertical="center" wrapText="1"/>
    </xf>
    <xf numFmtId="0" fontId="40" fillId="0" borderId="11" xfId="53" applyFont="1" applyBorder="1" applyAlignment="1">
      <alignment horizontal="center" vertical="center" wrapText="1"/>
    </xf>
    <xf numFmtId="0" fontId="40" fillId="0" borderId="19" xfId="53" applyFont="1" applyBorder="1" applyAlignment="1">
      <alignment horizontal="center" vertical="center" wrapText="1"/>
    </xf>
    <xf numFmtId="0" fontId="40" fillId="0" borderId="71" xfId="53" applyFont="1" applyBorder="1" applyAlignment="1">
      <alignment horizontal="center" vertical="center"/>
    </xf>
    <xf numFmtId="0" fontId="40" fillId="0" borderId="72" xfId="53" applyFont="1" applyBorder="1" applyAlignment="1">
      <alignment horizontal="center" vertical="center"/>
    </xf>
    <xf numFmtId="0" fontId="40" fillId="0" borderId="73" xfId="53" applyFont="1" applyBorder="1" applyAlignment="1">
      <alignment horizontal="center" vertical="center"/>
    </xf>
    <xf numFmtId="0" fontId="40" fillId="27" borderId="74" xfId="53" quotePrefix="1" applyFont="1" applyFill="1" applyBorder="1" applyAlignment="1">
      <alignment horizontal="right" vertical="center" wrapText="1"/>
    </xf>
    <xf numFmtId="0" fontId="40" fillId="27" borderId="71" xfId="53" quotePrefix="1" applyFont="1" applyFill="1" applyBorder="1" applyAlignment="1">
      <alignment horizontal="right" vertical="center" wrapText="1"/>
    </xf>
    <xf numFmtId="0" fontId="40" fillId="26" borderId="72" xfId="53" applyFont="1" applyFill="1" applyBorder="1" applyAlignment="1">
      <alignment horizontal="right" vertical="center" wrapText="1"/>
    </xf>
    <xf numFmtId="0" fontId="40" fillId="27" borderId="75" xfId="53" quotePrefix="1" applyFont="1" applyFill="1" applyBorder="1" applyAlignment="1">
      <alignment horizontal="right" vertical="center" wrapText="1"/>
    </xf>
    <xf numFmtId="0" fontId="40" fillId="0" borderId="19" xfId="53" applyFont="1" applyBorder="1" applyAlignment="1">
      <alignment horizontal="center" vertical="center"/>
    </xf>
    <xf numFmtId="0" fontId="40" fillId="0" borderId="76" xfId="53" applyFont="1" applyBorder="1" applyAlignment="1">
      <alignment horizontal="center" vertical="center"/>
    </xf>
    <xf numFmtId="0" fontId="40" fillId="0" borderId="77" xfId="53" applyFont="1" applyBorder="1" applyAlignment="1">
      <alignment horizontal="center" vertical="center"/>
    </xf>
    <xf numFmtId="0" fontId="40" fillId="27" borderId="78" xfId="53" applyFont="1" applyFill="1" applyBorder="1" applyAlignment="1">
      <alignment horizontal="right" vertical="center"/>
    </xf>
    <xf numFmtId="0" fontId="40" fillId="27" borderId="76" xfId="53" applyFont="1" applyFill="1" applyBorder="1" applyAlignment="1">
      <alignment horizontal="right" vertical="center"/>
    </xf>
    <xf numFmtId="0" fontId="40" fillId="26" borderId="77" xfId="53" applyFont="1" applyFill="1" applyBorder="1" applyAlignment="1">
      <alignment horizontal="right" vertical="center"/>
    </xf>
    <xf numFmtId="0" fontId="40" fillId="27" borderId="79" xfId="53" applyFont="1" applyFill="1" applyBorder="1" applyAlignment="1">
      <alignment horizontal="right" vertical="center"/>
    </xf>
    <xf numFmtId="0" fontId="40" fillId="0" borderId="19" xfId="53" quotePrefix="1" applyFont="1" applyBorder="1" applyAlignment="1">
      <alignment horizontal="center" vertical="center" wrapText="1"/>
    </xf>
    <xf numFmtId="0" fontId="40" fillId="0" borderId="76" xfId="53" quotePrefix="1" applyFont="1" applyBorder="1" applyAlignment="1">
      <alignment horizontal="center" vertical="center" wrapText="1"/>
    </xf>
    <xf numFmtId="0" fontId="40" fillId="0" borderId="77" xfId="53" quotePrefix="1" applyFont="1" applyBorder="1" applyAlignment="1">
      <alignment horizontal="center" vertical="center" wrapText="1"/>
    </xf>
    <xf numFmtId="0" fontId="40" fillId="27" borderId="78" xfId="53" quotePrefix="1" applyFont="1" applyFill="1" applyBorder="1" applyAlignment="1">
      <alignment horizontal="right" vertical="center" wrapText="1"/>
    </xf>
    <xf numFmtId="0" fontId="40" fillId="26" borderId="76" xfId="53" quotePrefix="1" applyFont="1" applyFill="1" applyBorder="1" applyAlignment="1">
      <alignment horizontal="right" vertical="center" wrapText="1"/>
    </xf>
    <xf numFmtId="0" fontId="40" fillId="26" borderId="77" xfId="53" quotePrefix="1" applyFont="1" applyFill="1" applyBorder="1" applyAlignment="1">
      <alignment horizontal="right" vertical="center" wrapText="1"/>
    </xf>
    <xf numFmtId="0" fontId="40" fillId="27" borderId="79" xfId="53" quotePrefix="1" applyFont="1" applyFill="1" applyBorder="1" applyAlignment="1">
      <alignment horizontal="right" vertical="center" wrapText="1"/>
    </xf>
    <xf numFmtId="0" fontId="40" fillId="27" borderId="78" xfId="53" applyFont="1" applyFill="1" applyBorder="1" applyAlignment="1">
      <alignment horizontal="right" vertical="center" wrapText="1"/>
    </xf>
    <xf numFmtId="0" fontId="40" fillId="26" borderId="77" xfId="53" applyFont="1" applyFill="1" applyBorder="1" applyAlignment="1">
      <alignment horizontal="right" vertical="center" wrapText="1"/>
    </xf>
    <xf numFmtId="0" fontId="40" fillId="27" borderId="79" xfId="53" applyFont="1" applyFill="1" applyBorder="1" applyAlignment="1">
      <alignment horizontal="right" vertical="center" wrapText="1"/>
    </xf>
    <xf numFmtId="0" fontId="40" fillId="0" borderId="80" xfId="53" quotePrefix="1" applyFont="1" applyBorder="1" applyAlignment="1">
      <alignment horizontal="center" vertical="center" wrapText="1"/>
    </xf>
    <xf numFmtId="0" fontId="40" fillId="27" borderId="81" xfId="53" quotePrefix="1" applyFont="1" applyFill="1" applyBorder="1" applyAlignment="1">
      <alignment horizontal="right" vertical="center" wrapText="1"/>
    </xf>
    <xf numFmtId="0" fontId="40" fillId="26" borderId="48" xfId="53" quotePrefix="1" applyFont="1" applyFill="1" applyBorder="1" applyAlignment="1">
      <alignment horizontal="right" vertical="center" wrapText="1"/>
    </xf>
    <xf numFmtId="3" fontId="40" fillId="0" borderId="11" xfId="55" quotePrefix="1" applyNumberFormat="1" applyFont="1" applyBorder="1" applyAlignment="1">
      <alignment horizontal="right" vertical="center" wrapText="1"/>
    </xf>
    <xf numFmtId="3" fontId="40" fillId="0" borderId="11" xfId="55" applyNumberFormat="1" applyFont="1" applyBorder="1" applyAlignment="1">
      <alignment horizontal="right" vertical="center"/>
    </xf>
    <xf numFmtId="3" fontId="40" fillId="0" borderId="19" xfId="55" applyNumberFormat="1" applyFont="1" applyBorder="1" applyAlignment="1">
      <alignment horizontal="right" vertical="center"/>
    </xf>
    <xf numFmtId="44" fontId="40" fillId="0" borderId="82" xfId="93" applyFont="1" applyBorder="1" applyAlignment="1">
      <alignment horizontal="center" vertical="center"/>
    </xf>
    <xf numFmtId="44" fontId="40" fillId="0" borderId="82" xfId="93" applyFont="1" applyBorder="1" applyAlignment="1">
      <alignment horizontal="right" vertical="center"/>
    </xf>
    <xf numFmtId="44" fontId="40" fillId="0" borderId="29" xfId="93" applyFont="1" applyBorder="1" applyAlignment="1">
      <alignment horizontal="right" vertical="center"/>
    </xf>
    <xf numFmtId="44" fontId="40" fillId="0" borderId="77" xfId="93" applyFont="1" applyBorder="1" applyAlignment="1">
      <alignment horizontal="right" vertical="center"/>
    </xf>
    <xf numFmtId="44" fontId="40" fillId="0" borderId="83" xfId="93" applyFont="1" applyBorder="1" applyAlignment="1">
      <alignment horizontal="right" vertical="center"/>
    </xf>
    <xf numFmtId="44" fontId="88" fillId="0" borderId="76" xfId="93" applyFont="1" applyBorder="1"/>
    <xf numFmtId="4" fontId="88" fillId="0" borderId="0" xfId="92" applyNumberFormat="1" applyFont="1"/>
    <xf numFmtId="4" fontId="62" fillId="0" borderId="76" xfId="92" applyNumberFormat="1" applyBorder="1"/>
    <xf numFmtId="3" fontId="40" fillId="0" borderId="11" xfId="53" quotePrefix="1" applyNumberFormat="1" applyFont="1" applyBorder="1" applyAlignment="1">
      <alignment horizontal="right" vertical="center" wrapText="1"/>
    </xf>
    <xf numFmtId="3" fontId="40" fillId="0" borderId="11" xfId="53" applyNumberFormat="1" applyFont="1" applyBorder="1" applyAlignment="1">
      <alignment horizontal="right" vertical="center"/>
    </xf>
    <xf numFmtId="3" fontId="40" fillId="0" borderId="19" xfId="53" applyNumberFormat="1" applyFont="1" applyBorder="1" applyAlignment="1">
      <alignment horizontal="right" vertical="center"/>
    </xf>
    <xf numFmtId="44" fontId="40" fillId="0" borderId="76" xfId="93" applyFont="1" applyBorder="1" applyAlignment="1">
      <alignment vertical="center"/>
    </xf>
    <xf numFmtId="44" fontId="40" fillId="0" borderId="77" xfId="93" applyFont="1" applyBorder="1" applyAlignment="1">
      <alignment vertical="center"/>
    </xf>
    <xf numFmtId="44" fontId="40" fillId="0" borderId="73" xfId="93" applyFont="1" applyBorder="1" applyAlignment="1">
      <alignment vertical="center"/>
    </xf>
    <xf numFmtId="44" fontId="33" fillId="26" borderId="83" xfId="93" applyFont="1" applyFill="1" applyBorder="1" applyAlignment="1">
      <alignment horizontal="right" vertical="center"/>
    </xf>
    <xf numFmtId="44" fontId="33" fillId="26" borderId="76" xfId="93" applyFont="1" applyFill="1" applyBorder="1" applyAlignment="1">
      <alignment horizontal="right" vertical="center"/>
    </xf>
    <xf numFmtId="44" fontId="40" fillId="26" borderId="48" xfId="93" applyFont="1" applyFill="1" applyBorder="1" applyAlignment="1">
      <alignment horizontal="right" vertical="center"/>
    </xf>
    <xf numFmtId="174" fontId="40" fillId="0" borderId="19" xfId="53" quotePrefix="1" applyNumberFormat="1" applyFont="1" applyBorder="1" applyAlignment="1">
      <alignment horizontal="right" vertical="center" wrapText="1"/>
    </xf>
    <xf numFmtId="44" fontId="40" fillId="0" borderId="76" xfId="93" applyFont="1" applyBorder="1" applyAlignment="1">
      <alignment horizontal="right" vertical="center"/>
    </xf>
    <xf numFmtId="44" fontId="64" fillId="0" borderId="84" xfId="93" applyFont="1" applyBorder="1"/>
    <xf numFmtId="0" fontId="40" fillId="0" borderId="85" xfId="53" applyFont="1" applyBorder="1" applyAlignment="1">
      <alignment horizontal="center" vertical="center"/>
    </xf>
    <xf numFmtId="0" fontId="40" fillId="0" borderId="86" xfId="53" applyFont="1" applyBorder="1" applyAlignment="1">
      <alignment horizontal="center" vertical="center"/>
    </xf>
    <xf numFmtId="0" fontId="40" fillId="0" borderId="45" xfId="53" applyFont="1" applyBorder="1" applyAlignment="1">
      <alignment horizontal="center" vertical="center"/>
    </xf>
    <xf numFmtId="0" fontId="40" fillId="0" borderId="87" xfId="53" applyFont="1" applyBorder="1" applyAlignment="1">
      <alignment horizontal="center" vertical="center"/>
    </xf>
    <xf numFmtId="0" fontId="40" fillId="26" borderId="88" xfId="53" applyFont="1" applyFill="1" applyBorder="1" applyAlignment="1">
      <alignment horizontal="right" vertical="center"/>
    </xf>
    <xf numFmtId="0" fontId="40" fillId="26" borderId="89" xfId="53" applyFont="1" applyFill="1" applyBorder="1" applyAlignment="1">
      <alignment horizontal="center" vertical="center"/>
    </xf>
    <xf numFmtId="44" fontId="33" fillId="27" borderId="90" xfId="93" applyFont="1" applyFill="1" applyBorder="1" applyAlignment="1">
      <alignment horizontal="center" vertical="center"/>
    </xf>
    <xf numFmtId="0" fontId="39" fillId="0" borderId="29" xfId="53" applyFont="1" applyBorder="1" applyAlignment="1">
      <alignment vertical="center" wrapText="1"/>
    </xf>
    <xf numFmtId="0" fontId="39" fillId="0" borderId="0" xfId="53" applyFont="1" applyBorder="1" applyAlignment="1">
      <alignment vertical="center" wrapText="1"/>
    </xf>
    <xf numFmtId="0" fontId="39" fillId="25" borderId="16" xfId="53" applyFont="1" applyFill="1" applyBorder="1" applyAlignment="1">
      <alignment horizontal="left" vertical="center"/>
    </xf>
    <xf numFmtId="0" fontId="40" fillId="25" borderId="11" xfId="53" applyFont="1" applyFill="1" applyBorder="1" applyAlignment="1">
      <alignment horizontal="center" vertical="center"/>
    </xf>
    <xf numFmtId="0" fontId="40" fillId="25" borderId="19" xfId="53" applyFont="1" applyFill="1" applyBorder="1" applyAlignment="1">
      <alignment horizontal="center" vertical="center"/>
    </xf>
    <xf numFmtId="0" fontId="40" fillId="25" borderId="71" xfId="53" applyFont="1" applyFill="1" applyBorder="1" applyAlignment="1">
      <alignment horizontal="center" vertical="center"/>
    </xf>
    <xf numFmtId="0" fontId="40" fillId="25" borderId="68" xfId="53" applyFont="1" applyFill="1" applyBorder="1" applyAlignment="1">
      <alignment horizontal="center" vertical="center"/>
    </xf>
    <xf numFmtId="0" fontId="40" fillId="25" borderId="39" xfId="53" applyFont="1" applyFill="1" applyBorder="1" applyAlignment="1">
      <alignment horizontal="center" vertical="center"/>
    </xf>
    <xf numFmtId="0" fontId="40" fillId="25" borderId="91" xfId="53" applyFont="1" applyFill="1" applyBorder="1" applyAlignment="1">
      <alignment horizontal="center" vertical="center"/>
    </xf>
    <xf numFmtId="0" fontId="40" fillId="25" borderId="92" xfId="53" applyFont="1" applyFill="1" applyBorder="1" applyAlignment="1">
      <alignment horizontal="center" vertical="center"/>
    </xf>
    <xf numFmtId="0" fontId="39" fillId="0" borderId="16" xfId="53" applyFont="1" applyBorder="1" applyAlignment="1">
      <alignment horizontal="left" vertical="center"/>
    </xf>
    <xf numFmtId="0" fontId="40" fillId="27" borderId="80" xfId="53" applyFont="1" applyFill="1" applyBorder="1" applyAlignment="1">
      <alignment horizontal="center" vertical="center"/>
    </xf>
    <xf numFmtId="0" fontId="40" fillId="26" borderId="63" xfId="53" applyFont="1" applyFill="1" applyBorder="1" applyAlignment="1">
      <alignment horizontal="center" vertical="center"/>
    </xf>
    <xf numFmtId="0" fontId="40" fillId="26" borderId="72" xfId="53" applyFont="1" applyFill="1" applyBorder="1" applyAlignment="1">
      <alignment horizontal="center" vertical="center"/>
    </xf>
    <xf numFmtId="0" fontId="40" fillId="26" borderId="79" xfId="53" applyFont="1" applyFill="1" applyBorder="1" applyAlignment="1">
      <alignment horizontal="center" vertical="center"/>
    </xf>
    <xf numFmtId="0" fontId="40" fillId="26" borderId="50" xfId="53" applyFont="1" applyFill="1" applyBorder="1" applyAlignment="1">
      <alignment horizontal="center" vertical="center"/>
    </xf>
    <xf numFmtId="0" fontId="40" fillId="26" borderId="74" xfId="53" applyFont="1" applyFill="1" applyBorder="1" applyAlignment="1">
      <alignment horizontal="center" vertical="center"/>
    </xf>
    <xf numFmtId="0" fontId="40" fillId="27" borderId="93" xfId="53" applyFont="1" applyFill="1" applyBorder="1" applyAlignment="1">
      <alignment horizontal="center" vertical="center"/>
    </xf>
    <xf numFmtId="0" fontId="40" fillId="27" borderId="94" xfId="53" applyFont="1" applyFill="1" applyBorder="1" applyAlignment="1">
      <alignment horizontal="center" vertical="center"/>
    </xf>
    <xf numFmtId="0" fontId="40" fillId="27" borderId="95" xfId="53" applyFont="1" applyFill="1" applyBorder="1" applyAlignment="1">
      <alignment horizontal="center" vertical="center"/>
    </xf>
    <xf numFmtId="0" fontId="40" fillId="27" borderId="77" xfId="53" applyFont="1" applyFill="1" applyBorder="1" applyAlignment="1">
      <alignment horizontal="center" vertical="center"/>
    </xf>
    <xf numFmtId="0" fontId="40" fillId="26" borderId="76" xfId="53" applyFont="1" applyFill="1" applyBorder="1" applyAlignment="1">
      <alignment horizontal="center" vertical="center"/>
    </xf>
    <xf numFmtId="0" fontId="40" fillId="26" borderId="77" xfId="53" applyFont="1" applyFill="1" applyBorder="1" applyAlignment="1">
      <alignment horizontal="center" vertical="center"/>
    </xf>
    <xf numFmtId="0" fontId="40" fillId="26" borderId="48" xfId="53" applyFont="1" applyFill="1" applyBorder="1" applyAlignment="1">
      <alignment horizontal="center" vertical="center"/>
    </xf>
    <xf numFmtId="0" fontId="40" fillId="26" borderId="78" xfId="53" applyFont="1" applyFill="1" applyBorder="1" applyAlignment="1">
      <alignment horizontal="center" vertical="center"/>
    </xf>
    <xf numFmtId="0" fontId="40" fillId="27" borderId="96" xfId="53" applyFont="1" applyFill="1" applyBorder="1" applyAlignment="1">
      <alignment horizontal="center" vertical="center"/>
    </xf>
    <xf numFmtId="0" fontId="40" fillId="27" borderId="97" xfId="53" applyFont="1" applyFill="1" applyBorder="1" applyAlignment="1">
      <alignment horizontal="center" vertical="center"/>
    </xf>
    <xf numFmtId="0" fontId="40" fillId="27" borderId="76" xfId="53" applyFont="1" applyFill="1" applyBorder="1" applyAlignment="1">
      <alignment horizontal="center" vertical="center"/>
    </xf>
    <xf numFmtId="0" fontId="40" fillId="27" borderId="73" xfId="53" applyFont="1" applyFill="1" applyBorder="1" applyAlignment="1">
      <alignment horizontal="center" vertical="center"/>
    </xf>
    <xf numFmtId="0" fontId="40" fillId="26" borderId="98" xfId="53" applyFont="1" applyFill="1" applyBorder="1" applyAlignment="1">
      <alignment horizontal="center" vertical="center"/>
    </xf>
    <xf numFmtId="0" fontId="40" fillId="25" borderId="76" xfId="53" applyFont="1" applyFill="1" applyBorder="1" applyAlignment="1">
      <alignment horizontal="center" vertical="center"/>
    </xf>
    <xf numFmtId="0" fontId="40" fillId="25" borderId="77" xfId="53" applyFont="1" applyFill="1" applyBorder="1" applyAlignment="1">
      <alignment horizontal="center" vertical="center"/>
    </xf>
    <xf numFmtId="0" fontId="40" fillId="25" borderId="79" xfId="53" applyFont="1" applyFill="1" applyBorder="1" applyAlignment="1">
      <alignment horizontal="center" vertical="center"/>
    </xf>
    <xf numFmtId="0" fontId="40" fillId="25" borderId="48" xfId="53" applyFont="1" applyFill="1" applyBorder="1" applyAlignment="1">
      <alignment horizontal="center" vertical="center"/>
    </xf>
    <xf numFmtId="0" fontId="40" fillId="25" borderId="78" xfId="53" applyFont="1" applyFill="1" applyBorder="1" applyAlignment="1">
      <alignment horizontal="center" vertical="center"/>
    </xf>
    <xf numFmtId="0" fontId="40" fillId="25" borderId="96" xfId="53" applyFont="1" applyFill="1" applyBorder="1" applyAlignment="1">
      <alignment horizontal="center" vertical="center"/>
    </xf>
    <xf numFmtId="0" fontId="40" fillId="25" borderId="97" xfId="53" applyFont="1" applyFill="1" applyBorder="1" applyAlignment="1">
      <alignment horizontal="center" vertical="center"/>
    </xf>
    <xf numFmtId="0" fontId="40" fillId="27" borderId="79" xfId="53" applyFont="1" applyFill="1" applyBorder="1" applyAlignment="1">
      <alignment horizontal="center" vertical="center"/>
    </xf>
    <xf numFmtId="0" fontId="40" fillId="27" borderId="48" xfId="53" applyFont="1" applyFill="1" applyBorder="1" applyAlignment="1">
      <alignment horizontal="center" vertical="center"/>
    </xf>
    <xf numFmtId="0" fontId="40" fillId="27" borderId="78" xfId="53" applyFont="1" applyFill="1" applyBorder="1" applyAlignment="1">
      <alignment horizontal="center" vertical="center"/>
    </xf>
    <xf numFmtId="0" fontId="40" fillId="27" borderId="83" xfId="53" applyFont="1" applyFill="1" applyBorder="1" applyAlignment="1">
      <alignment horizontal="center" vertical="center"/>
    </xf>
    <xf numFmtId="0" fontId="40" fillId="0" borderId="18" xfId="53" applyFont="1" applyBorder="1" applyAlignment="1">
      <alignment horizontal="left" vertical="center"/>
    </xf>
    <xf numFmtId="0" fontId="40" fillId="0" borderId="12" xfId="53" applyFont="1" applyBorder="1" applyAlignment="1">
      <alignment horizontal="center" vertical="center"/>
    </xf>
    <xf numFmtId="0" fontId="40" fillId="0" borderId="20" xfId="53" applyFont="1" applyBorder="1" applyAlignment="1">
      <alignment horizontal="center" vertical="center"/>
    </xf>
    <xf numFmtId="0" fontId="40" fillId="27" borderId="86" xfId="53" applyFont="1" applyFill="1" applyBorder="1" applyAlignment="1">
      <alignment horizontal="center" vertical="center"/>
    </xf>
    <xf numFmtId="0" fontId="40" fillId="27" borderId="85" xfId="53" applyFont="1" applyFill="1" applyBorder="1" applyAlignment="1">
      <alignment horizontal="center" vertical="center"/>
    </xf>
    <xf numFmtId="0" fontId="40" fillId="27" borderId="99" xfId="53" applyFont="1" applyFill="1" applyBorder="1" applyAlignment="1">
      <alignment horizontal="center" vertical="center"/>
    </xf>
    <xf numFmtId="0" fontId="40" fillId="27" borderId="100" xfId="53" applyFont="1" applyFill="1" applyBorder="1" applyAlignment="1">
      <alignment horizontal="center" vertical="center"/>
    </xf>
    <xf numFmtId="0" fontId="40" fillId="27" borderId="101" xfId="53" applyFont="1" applyFill="1" applyBorder="1" applyAlignment="1">
      <alignment horizontal="center" vertical="center"/>
    </xf>
    <xf numFmtId="0" fontId="40" fillId="27" borderId="102" xfId="53" applyFont="1" applyFill="1" applyBorder="1" applyAlignment="1">
      <alignment horizontal="center" vertical="center"/>
    </xf>
    <xf numFmtId="0" fontId="40" fillId="27" borderId="103" xfId="53" applyFont="1" applyFill="1" applyBorder="1" applyAlignment="1">
      <alignment horizontal="center" vertical="center"/>
    </xf>
    <xf numFmtId="0" fontId="89" fillId="0" borderId="0" xfId="0" applyFont="1" applyAlignment="1">
      <alignment horizontal="left" vertical="center"/>
    </xf>
    <xf numFmtId="0" fontId="90" fillId="0" borderId="0" xfId="0" applyFont="1"/>
    <xf numFmtId="0" fontId="91" fillId="0" borderId="0" xfId="0" applyFont="1" applyAlignment="1"/>
    <xf numFmtId="0" fontId="90" fillId="0" borderId="0" xfId="0" applyFont="1" applyAlignment="1"/>
    <xf numFmtId="0" fontId="91" fillId="0" borderId="0" xfId="0" applyFont="1" applyAlignment="1">
      <alignment vertical="center"/>
    </xf>
    <xf numFmtId="0" fontId="92" fillId="0" borderId="0" xfId="0" applyFont="1" applyAlignment="1"/>
    <xf numFmtId="0" fontId="93" fillId="0" borderId="0" xfId="0" applyFont="1" applyAlignment="1"/>
    <xf numFmtId="0" fontId="93" fillId="0" borderId="0" xfId="0" applyFont="1"/>
    <xf numFmtId="0" fontId="92" fillId="24" borderId="43" xfId="0" applyFont="1" applyFill="1" applyBorder="1" applyAlignment="1">
      <alignment horizontal="center" vertical="center" wrapText="1"/>
    </xf>
    <xf numFmtId="0" fontId="92" fillId="24" borderId="107" xfId="0" applyFont="1" applyFill="1" applyBorder="1" applyAlignment="1">
      <alignment horizontal="center" vertical="center" wrapText="1"/>
    </xf>
    <xf numFmtId="0" fontId="92" fillId="24" borderId="38" xfId="0" applyFont="1" applyFill="1" applyBorder="1" applyAlignment="1">
      <alignment horizontal="center" vertical="center" wrapText="1"/>
    </xf>
    <xf numFmtId="0" fontId="94" fillId="0" borderId="32" xfId="0" applyFont="1" applyBorder="1" applyAlignment="1"/>
    <xf numFmtId="0" fontId="94" fillId="0" borderId="28" xfId="0" applyFont="1" applyBorder="1" applyAlignment="1">
      <alignment horizontal="center"/>
    </xf>
    <xf numFmtId="1" fontId="94" fillId="0" borderId="28" xfId="0" applyNumberFormat="1" applyFont="1" applyBorder="1"/>
    <xf numFmtId="1" fontId="94" fillId="26" borderId="28" xfId="0" applyNumberFormat="1" applyFont="1" applyFill="1" applyBorder="1"/>
    <xf numFmtId="1" fontId="94" fillId="0" borderId="22" xfId="0" applyNumberFormat="1" applyFont="1" applyFill="1" applyBorder="1"/>
    <xf numFmtId="0" fontId="95" fillId="0" borderId="0" xfId="0" applyFont="1"/>
    <xf numFmtId="0" fontId="94" fillId="0" borderId="16" xfId="0" applyFont="1" applyBorder="1" applyAlignment="1"/>
    <xf numFmtId="0" fontId="94" fillId="0" borderId="11" xfId="0" applyFont="1" applyBorder="1" applyAlignment="1">
      <alignment horizontal="center"/>
    </xf>
    <xf numFmtId="1" fontId="94" fillId="0" borderId="11" xfId="0" applyNumberFormat="1" applyFont="1" applyBorder="1"/>
    <xf numFmtId="1" fontId="94" fillId="26" borderId="11" xfId="0" applyNumberFormat="1" applyFont="1" applyFill="1" applyBorder="1"/>
    <xf numFmtId="1" fontId="94" fillId="0" borderId="14" xfId="0" applyNumberFormat="1" applyFont="1" applyFill="1" applyBorder="1"/>
    <xf numFmtId="0" fontId="94" fillId="0" borderId="16" xfId="0" applyFont="1" applyFill="1" applyBorder="1" applyAlignment="1"/>
    <xf numFmtId="1" fontId="96" fillId="0" borderId="11" xfId="0" applyNumberFormat="1" applyFont="1" applyBorder="1"/>
    <xf numFmtId="1" fontId="96" fillId="33" borderId="11" xfId="0" applyNumberFormat="1" applyFont="1" applyFill="1" applyBorder="1"/>
    <xf numFmtId="0" fontId="65" fillId="0" borderId="64" xfId="89" applyFont="1" applyBorder="1" applyAlignment="1">
      <alignment horizontal="center"/>
    </xf>
    <xf numFmtId="0" fontId="65" fillId="0" borderId="61" xfId="89" applyFont="1" applyBorder="1"/>
    <xf numFmtId="0" fontId="66" fillId="0" borderId="61" xfId="89" applyFont="1" applyBorder="1" applyAlignment="1">
      <alignment horizontal="center"/>
    </xf>
    <xf numFmtId="0" fontId="67" fillId="0" borderId="61" xfId="89" applyFont="1" applyBorder="1" applyAlignment="1">
      <alignment horizontal="center"/>
    </xf>
    <xf numFmtId="0" fontId="68" fillId="0" borderId="61" xfId="89" applyFont="1" applyBorder="1" applyAlignment="1">
      <alignment horizontal="center"/>
    </xf>
    <xf numFmtId="167" fontId="67" fillId="0" borderId="61" xfId="89" applyNumberFormat="1" applyFont="1" applyBorder="1" applyAlignment="1">
      <alignment horizontal="center"/>
    </xf>
    <xf numFmtId="0" fontId="67" fillId="0" borderId="62" xfId="89" applyFont="1" applyBorder="1" applyAlignment="1">
      <alignment horizontal="center"/>
    </xf>
    <xf numFmtId="0" fontId="65" fillId="0" borderId="29" xfId="89" applyFont="1" applyBorder="1" applyAlignment="1">
      <alignment horizontal="center"/>
    </xf>
    <xf numFmtId="0" fontId="65" fillId="0" borderId="0" xfId="89" applyFont="1" applyBorder="1"/>
    <xf numFmtId="0" fontId="66" fillId="0" borderId="0" xfId="89" applyFont="1" applyBorder="1" applyAlignment="1">
      <alignment horizontal="center"/>
    </xf>
    <xf numFmtId="0" fontId="68" fillId="0" borderId="0" xfId="89" applyFont="1" applyBorder="1" applyAlignment="1">
      <alignment horizontal="center"/>
    </xf>
    <xf numFmtId="167" fontId="67" fillId="0" borderId="0" xfId="89" applyNumberFormat="1" applyFont="1" applyBorder="1" applyAlignment="1">
      <alignment horizontal="center"/>
    </xf>
    <xf numFmtId="0" fontId="67" fillId="0" borderId="30" xfId="89" applyFont="1" applyBorder="1" applyAlignment="1">
      <alignment horizontal="center"/>
    </xf>
    <xf numFmtId="0" fontId="71" fillId="0" borderId="29" xfId="89" applyFont="1" applyBorder="1" applyAlignment="1">
      <alignment horizontal="center" vertical="center"/>
    </xf>
    <xf numFmtId="0" fontId="72" fillId="0" borderId="0" xfId="89" applyFont="1" applyBorder="1" applyAlignment="1">
      <alignment horizontal="center" vertical="center"/>
    </xf>
    <xf numFmtId="0" fontId="73" fillId="0" borderId="0" xfId="89" applyFont="1" applyBorder="1" applyAlignment="1">
      <alignment horizontal="center" vertical="center"/>
    </xf>
    <xf numFmtId="167" fontId="73" fillId="0" borderId="0" xfId="89" applyNumberFormat="1" applyFont="1" applyBorder="1" applyAlignment="1">
      <alignment horizontal="center" vertical="center"/>
    </xf>
    <xf numFmtId="167" fontId="74" fillId="0" borderId="0" xfId="89" applyNumberFormat="1" applyFont="1" applyBorder="1" applyAlignment="1">
      <alignment horizontal="center" vertical="center"/>
    </xf>
    <xf numFmtId="167" fontId="72" fillId="28" borderId="0" xfId="89" applyNumberFormat="1" applyFont="1" applyFill="1" applyBorder="1" applyAlignment="1">
      <alignment horizontal="center" vertical="center"/>
    </xf>
    <xf numFmtId="0" fontId="75" fillId="0" borderId="29" xfId="89" applyFont="1" applyBorder="1" applyAlignment="1">
      <alignment horizontal="center" vertical="center" wrapText="1"/>
    </xf>
    <xf numFmtId="167" fontId="79" fillId="0" borderId="0" xfId="89" applyNumberFormat="1" applyFont="1" applyBorder="1" applyAlignment="1">
      <alignment horizontal="center" vertical="center"/>
    </xf>
    <xf numFmtId="167" fontId="76" fillId="28" borderId="0" xfId="89" applyNumberFormat="1" applyFont="1" applyFill="1" applyBorder="1" applyAlignment="1">
      <alignment horizontal="center" vertical="center"/>
    </xf>
    <xf numFmtId="0" fontId="76" fillId="0" borderId="30" xfId="89" applyFont="1" applyBorder="1" applyAlignment="1">
      <alignment horizontal="center" vertical="center" wrapText="1"/>
    </xf>
    <xf numFmtId="0" fontId="76" fillId="0" borderId="0" xfId="89" applyFont="1" applyBorder="1" applyAlignment="1">
      <alignment horizontal="center" vertical="center"/>
    </xf>
    <xf numFmtId="0" fontId="78" fillId="0" borderId="0" xfId="89" applyFont="1" applyBorder="1" applyAlignment="1">
      <alignment horizontal="center" vertical="center"/>
    </xf>
    <xf numFmtId="167" fontId="78" fillId="0" borderId="0" xfId="89" applyNumberFormat="1" applyFont="1" applyBorder="1" applyAlignment="1">
      <alignment horizontal="center" vertical="center"/>
    </xf>
    <xf numFmtId="0" fontId="76" fillId="0" borderId="30" xfId="89" applyFont="1" applyBorder="1" applyAlignment="1">
      <alignment horizontal="center"/>
    </xf>
    <xf numFmtId="0" fontId="81" fillId="0" borderId="16" xfId="89" applyFont="1" applyBorder="1" applyAlignment="1">
      <alignment horizontal="center" vertical="center"/>
    </xf>
    <xf numFmtId="0" fontId="80" fillId="30" borderId="29" xfId="89" applyFont="1" applyFill="1" applyBorder="1" applyAlignment="1">
      <alignment horizontal="center" vertical="center"/>
    </xf>
    <xf numFmtId="0" fontId="76" fillId="30" borderId="30" xfId="89" applyFont="1" applyFill="1" applyBorder="1" applyAlignment="1">
      <alignment horizontal="center"/>
    </xf>
    <xf numFmtId="0" fontId="71" fillId="28" borderId="16" xfId="89" applyFont="1" applyFill="1" applyBorder="1" applyAlignment="1">
      <alignment horizontal="center" vertical="center"/>
    </xf>
    <xf numFmtId="1" fontId="76" fillId="28" borderId="14" xfId="89" applyNumberFormat="1" applyFont="1" applyFill="1" applyBorder="1" applyAlignment="1">
      <alignment horizontal="center"/>
    </xf>
    <xf numFmtId="0" fontId="71" fillId="0" borderId="16" xfId="89" applyFont="1" applyBorder="1" applyAlignment="1">
      <alignment horizontal="center" vertical="center"/>
    </xf>
    <xf numFmtId="0" fontId="76" fillId="28" borderId="30" xfId="89" applyFont="1" applyFill="1" applyBorder="1" applyAlignment="1">
      <alignment horizontal="center"/>
    </xf>
    <xf numFmtId="0" fontId="80" fillId="30" borderId="29" xfId="89" applyFont="1" applyFill="1" applyBorder="1" applyAlignment="1">
      <alignment horizontal="center" vertical="center" wrapText="1"/>
    </xf>
    <xf numFmtId="0" fontId="76" fillId="0" borderId="0" xfId="89" applyFont="1" applyBorder="1" applyAlignment="1">
      <alignment vertical="center"/>
    </xf>
    <xf numFmtId="0" fontId="76" fillId="28" borderId="0" xfId="89" applyFont="1" applyFill="1" applyBorder="1" applyAlignment="1">
      <alignment vertical="center"/>
    </xf>
    <xf numFmtId="0" fontId="76" fillId="0" borderId="30" xfId="89" applyFont="1" applyBorder="1" applyAlignment="1">
      <alignment horizontal="center" vertical="center"/>
    </xf>
    <xf numFmtId="0" fontId="71" fillId="30" borderId="16" xfId="89" applyFont="1" applyFill="1" applyBorder="1" applyAlignment="1">
      <alignment horizontal="center" vertical="center"/>
    </xf>
    <xf numFmtId="0" fontId="83" fillId="28" borderId="16" xfId="89" applyFont="1" applyFill="1" applyBorder="1" applyAlignment="1">
      <alignment horizontal="center" vertical="center"/>
    </xf>
    <xf numFmtId="0" fontId="76" fillId="30" borderId="16" xfId="100" applyNumberFormat="1" applyFont="1" applyFill="1" applyBorder="1" applyAlignment="1" applyProtection="1">
      <alignment horizontal="center" vertical="center"/>
    </xf>
    <xf numFmtId="0" fontId="76" fillId="30" borderId="30" xfId="100" applyNumberFormat="1" applyFont="1" applyFill="1" applyBorder="1" applyAlignment="1" applyProtection="1">
      <alignment horizontal="center" vertical="center"/>
    </xf>
    <xf numFmtId="0" fontId="76" fillId="30" borderId="14" xfId="89" applyFont="1" applyFill="1" applyBorder="1" applyAlignment="1">
      <alignment horizontal="center"/>
    </xf>
    <xf numFmtId="1" fontId="76" fillId="0" borderId="14" xfId="89" applyNumberFormat="1" applyFont="1" applyBorder="1" applyAlignment="1">
      <alignment horizontal="center"/>
    </xf>
    <xf numFmtId="1" fontId="76" fillId="31" borderId="14" xfId="89" applyNumberFormat="1" applyFont="1" applyFill="1" applyBorder="1" applyAlignment="1">
      <alignment horizontal="center"/>
    </xf>
    <xf numFmtId="0" fontId="71" fillId="0" borderId="108" xfId="89" applyFont="1" applyBorder="1" applyAlignment="1">
      <alignment horizontal="center" vertical="center"/>
    </xf>
    <xf numFmtId="1" fontId="76" fillId="0" borderId="109" xfId="89" applyNumberFormat="1" applyFont="1" applyBorder="1" applyAlignment="1">
      <alignment horizontal="center"/>
    </xf>
    <xf numFmtId="0" fontId="71" fillId="0" borderId="110" xfId="89" applyFont="1" applyBorder="1" applyAlignment="1">
      <alignment horizontal="center" vertical="center"/>
    </xf>
    <xf numFmtId="0" fontId="76" fillId="0" borderId="111" xfId="89" applyFont="1" applyBorder="1" applyAlignment="1">
      <alignment horizontal="left" vertical="center" wrapText="1"/>
    </xf>
    <xf numFmtId="167" fontId="80" fillId="0" borderId="111" xfId="89" applyNumberFormat="1" applyFont="1" applyBorder="1" applyAlignment="1">
      <alignment horizontal="center"/>
    </xf>
    <xf numFmtId="1" fontId="80" fillId="0" borderId="111" xfId="89" applyNumberFormat="1" applyFont="1" applyBorder="1" applyAlignment="1">
      <alignment horizontal="center"/>
    </xf>
    <xf numFmtId="167" fontId="80" fillId="0" borderId="111" xfId="100" applyNumberFormat="1" applyFont="1" applyBorder="1" applyAlignment="1" applyProtection="1">
      <alignment horizontal="center" vertical="center"/>
    </xf>
    <xf numFmtId="168" fontId="80" fillId="0" borderId="111" xfId="89" applyNumberFormat="1" applyFont="1" applyBorder="1" applyAlignment="1">
      <alignment horizontal="center" vertical="center"/>
    </xf>
    <xf numFmtId="167" fontId="76" fillId="0" borderId="111" xfId="100" applyNumberFormat="1" applyFont="1" applyBorder="1" applyAlignment="1" applyProtection="1">
      <alignment horizontal="center" vertical="center"/>
    </xf>
    <xf numFmtId="168" fontId="76" fillId="0" borderId="111" xfId="89" applyNumberFormat="1" applyFont="1" applyBorder="1" applyAlignment="1">
      <alignment horizontal="center" vertical="center"/>
    </xf>
    <xf numFmtId="1" fontId="76" fillId="0" borderId="112" xfId="89" applyNumberFormat="1" applyFont="1" applyBorder="1" applyAlignment="1">
      <alignment horizontal="center"/>
    </xf>
    <xf numFmtId="0" fontId="40" fillId="0" borderId="45" xfId="0" applyFont="1" applyFill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35" fillId="0" borderId="39" xfId="0" applyFont="1" applyBorder="1" applyAlignment="1">
      <alignment horizontal="center" vertical="center"/>
    </xf>
    <xf numFmtId="0" fontId="35" fillId="0" borderId="35" xfId="0" applyFont="1" applyBorder="1" applyAlignment="1">
      <alignment horizontal="center" vertical="center"/>
    </xf>
    <xf numFmtId="0" fontId="35" fillId="0" borderId="36" xfId="0" applyFont="1" applyBorder="1" applyAlignment="1">
      <alignment horizontal="center" vertical="center"/>
    </xf>
    <xf numFmtId="0" fontId="39" fillId="24" borderId="10" xfId="0" applyFont="1" applyFill="1" applyBorder="1" applyAlignment="1">
      <alignment horizontal="center"/>
    </xf>
    <xf numFmtId="0" fontId="39" fillId="24" borderId="13" xfId="0" applyFont="1" applyFill="1" applyBorder="1" applyAlignment="1">
      <alignment horizontal="center"/>
    </xf>
    <xf numFmtId="0" fontId="35" fillId="0" borderId="29" xfId="0" applyFont="1" applyBorder="1" applyAlignment="1"/>
    <xf numFmtId="0" fontId="35" fillId="0" borderId="0" xfId="0" applyFont="1" applyBorder="1" applyAlignment="1"/>
    <xf numFmtId="0" fontId="39" fillId="24" borderId="21" xfId="0" applyFont="1" applyFill="1" applyBorder="1" applyAlignment="1">
      <alignment horizontal="center" vertical="center"/>
    </xf>
    <xf numFmtId="0" fontId="39" fillId="24" borderId="16" xfId="0" applyFont="1" applyFill="1" applyBorder="1" applyAlignment="1">
      <alignment horizontal="center" vertical="center"/>
    </xf>
    <xf numFmtId="0" fontId="39" fillId="24" borderId="18" xfId="0" applyFont="1" applyFill="1" applyBorder="1" applyAlignment="1">
      <alignment horizontal="center" vertical="center"/>
    </xf>
    <xf numFmtId="0" fontId="39" fillId="24" borderId="10" xfId="0" applyFont="1" applyFill="1" applyBorder="1" applyAlignment="1">
      <alignment horizontal="center" vertical="center" wrapText="1"/>
    </xf>
    <xf numFmtId="0" fontId="39" fillId="24" borderId="11" xfId="0" applyFont="1" applyFill="1" applyBorder="1" applyAlignment="1">
      <alignment horizontal="center" vertical="center" wrapText="1"/>
    </xf>
    <xf numFmtId="0" fontId="39" fillId="24" borderId="12" xfId="0" applyFont="1" applyFill="1" applyBorder="1" applyAlignment="1">
      <alignment horizontal="center" vertical="center" wrapText="1"/>
    </xf>
    <xf numFmtId="1" fontId="39" fillId="24" borderId="19" xfId="32" applyNumberFormat="1" applyFont="1" applyFill="1" applyBorder="1" applyAlignment="1">
      <alignment horizontal="center" vertical="center"/>
    </xf>
    <xf numFmtId="1" fontId="39" fillId="24" borderId="48" xfId="32" applyNumberFormat="1" applyFont="1" applyFill="1" applyBorder="1" applyAlignment="1">
      <alignment horizontal="center" vertical="center"/>
    </xf>
    <xf numFmtId="1" fontId="39" fillId="24" borderId="17" xfId="32" applyNumberFormat="1" applyFont="1" applyFill="1" applyBorder="1" applyAlignment="1">
      <alignment horizontal="center" vertical="center"/>
    </xf>
    <xf numFmtId="0" fontId="91" fillId="0" borderId="0" xfId="0" applyFont="1" applyAlignment="1"/>
    <xf numFmtId="0" fontId="91" fillId="24" borderId="21" xfId="0" applyFont="1" applyFill="1" applyBorder="1" applyAlignment="1">
      <alignment horizontal="center" vertical="center"/>
    </xf>
    <xf numFmtId="0" fontId="91" fillId="24" borderId="16" xfId="0" applyFont="1" applyFill="1" applyBorder="1" applyAlignment="1">
      <alignment horizontal="center" vertical="center"/>
    </xf>
    <xf numFmtId="0" fontId="91" fillId="24" borderId="18" xfId="0" applyFont="1" applyFill="1" applyBorder="1" applyAlignment="1">
      <alignment horizontal="center" vertical="center"/>
    </xf>
    <xf numFmtId="0" fontId="91" fillId="24" borderId="104" xfId="0" applyFont="1" applyFill="1" applyBorder="1" applyAlignment="1">
      <alignment horizontal="center" vertical="center" wrapText="1"/>
    </xf>
    <xf numFmtId="0" fontId="91" fillId="24" borderId="27" xfId="0" applyFont="1" applyFill="1" applyBorder="1" applyAlignment="1">
      <alignment horizontal="center" vertical="center" wrapText="1"/>
    </xf>
    <xf numFmtId="0" fontId="91" fillId="24" borderId="106" xfId="0" applyFont="1" applyFill="1" applyBorder="1" applyAlignment="1">
      <alignment horizontal="center" vertical="center" wrapText="1"/>
    </xf>
    <xf numFmtId="0" fontId="92" fillId="24" borderId="10" xfId="0" applyFont="1" applyFill="1" applyBorder="1" applyAlignment="1">
      <alignment horizontal="center" vertical="center" wrapText="1"/>
    </xf>
    <xf numFmtId="0" fontId="92" fillId="24" borderId="11" xfId="0" applyFont="1" applyFill="1" applyBorder="1" applyAlignment="1">
      <alignment horizontal="center" vertical="center" wrapText="1"/>
    </xf>
    <xf numFmtId="0" fontId="92" fillId="24" borderId="12" xfId="0" applyFont="1" applyFill="1" applyBorder="1" applyAlignment="1">
      <alignment horizontal="center" vertical="center" wrapText="1"/>
    </xf>
    <xf numFmtId="2" fontId="91" fillId="24" borderId="105" xfId="32" quotePrefix="1" applyNumberFormat="1" applyFont="1" applyFill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2" fontId="91" fillId="24" borderId="46" xfId="32" quotePrefix="1" applyNumberFormat="1" applyFont="1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35" fillId="0" borderId="0" xfId="53" applyFont="1" applyAlignment="1">
      <alignment horizontal="center" vertical="center"/>
    </xf>
    <xf numFmtId="0" fontId="39" fillId="24" borderId="21" xfId="53" applyFont="1" applyFill="1" applyBorder="1" applyAlignment="1">
      <alignment horizontal="center" vertical="center" wrapText="1"/>
    </xf>
    <xf numFmtId="0" fontId="39" fillId="24" borderId="16" xfId="53" applyFont="1" applyFill="1" applyBorder="1" applyAlignment="1">
      <alignment horizontal="center" vertical="center" wrapText="1"/>
    </xf>
    <xf numFmtId="0" fontId="39" fillId="24" borderId="18" xfId="53" applyFont="1" applyFill="1" applyBorder="1" applyAlignment="1">
      <alignment horizontal="center" vertical="center" wrapText="1"/>
    </xf>
    <xf numFmtId="0" fontId="39" fillId="24" borderId="10" xfId="53" applyFont="1" applyFill="1" applyBorder="1" applyAlignment="1">
      <alignment horizontal="center" vertical="center" wrapText="1"/>
    </xf>
    <xf numFmtId="0" fontId="39" fillId="24" borderId="11" xfId="53" applyFont="1" applyFill="1" applyBorder="1" applyAlignment="1">
      <alignment horizontal="center" vertical="center" wrapText="1"/>
    </xf>
    <xf numFmtId="0" fontId="39" fillId="24" borderId="12" xfId="53" applyFont="1" applyFill="1" applyBorder="1" applyAlignment="1">
      <alignment horizontal="center" vertical="center" wrapText="1"/>
    </xf>
    <xf numFmtId="1" fontId="39" fillId="24" borderId="35" xfId="54" applyNumberFormat="1" applyFont="1" applyFill="1" applyBorder="1" applyAlignment="1">
      <alignment horizontal="center" vertical="center"/>
    </xf>
    <xf numFmtId="1" fontId="39" fillId="24" borderId="61" xfId="54" applyNumberFormat="1" applyFont="1" applyFill="1" applyBorder="1" applyAlignment="1">
      <alignment horizontal="center" vertical="center"/>
    </xf>
    <xf numFmtId="1" fontId="39" fillId="24" borderId="62" xfId="54" applyNumberFormat="1" applyFont="1" applyFill="1" applyBorder="1" applyAlignment="1">
      <alignment horizontal="center" vertical="center"/>
    </xf>
    <xf numFmtId="1" fontId="39" fillId="24" borderId="65" xfId="54" applyNumberFormat="1" applyFont="1" applyFill="1" applyBorder="1" applyAlignment="1">
      <alignment horizontal="center" vertical="center"/>
    </xf>
    <xf numFmtId="1" fontId="39" fillId="24" borderId="66" xfId="54" applyNumberFormat="1" applyFont="1" applyFill="1" applyBorder="1" applyAlignment="1">
      <alignment horizontal="center" vertical="center"/>
    </xf>
    <xf numFmtId="1" fontId="39" fillId="24" borderId="67" xfId="54" applyNumberFormat="1" applyFont="1" applyFill="1" applyBorder="1" applyAlignment="1">
      <alignment horizontal="center" vertical="center"/>
    </xf>
    <xf numFmtId="0" fontId="40" fillId="0" borderId="39" xfId="0" applyFont="1" applyFill="1" applyBorder="1" applyAlignment="1">
      <alignment wrapText="1"/>
    </xf>
    <xf numFmtId="0" fontId="0" fillId="0" borderId="35" xfId="0" applyBorder="1" applyAlignment="1">
      <alignment wrapText="1"/>
    </xf>
    <xf numFmtId="0" fontId="0" fillId="0" borderId="36" xfId="0" applyBorder="1" applyAlignment="1">
      <alignment wrapText="1"/>
    </xf>
    <xf numFmtId="0" fontId="84" fillId="25" borderId="24" xfId="125" applyFont="1" applyFill="1" applyBorder="1" applyAlignment="1">
      <alignment horizontal="center" vertical="center"/>
    </xf>
    <xf numFmtId="0" fontId="84" fillId="25" borderId="28" xfId="125" applyFont="1" applyFill="1" applyBorder="1" applyAlignment="1">
      <alignment horizontal="center" vertical="center"/>
    </xf>
    <xf numFmtId="0" fontId="84" fillId="25" borderId="16" xfId="125" applyFont="1" applyFill="1" applyBorder="1" applyAlignment="1">
      <alignment horizontal="center" vertical="center" wrapText="1"/>
    </xf>
    <xf numFmtId="0" fontId="84" fillId="25" borderId="16" xfId="125" applyFont="1" applyFill="1" applyBorder="1" applyAlignment="1"/>
    <xf numFmtId="0" fontId="84" fillId="25" borderId="11" xfId="125" applyFont="1" applyFill="1" applyBorder="1" applyAlignment="1"/>
    <xf numFmtId="0" fontId="84" fillId="25" borderId="26" xfId="125" applyFont="1" applyFill="1" applyBorder="1" applyAlignment="1">
      <alignment horizontal="center" vertical="center"/>
    </xf>
    <xf numFmtId="0" fontId="84" fillId="25" borderId="51" xfId="125" applyFont="1" applyFill="1" applyBorder="1" applyAlignment="1">
      <alignment horizontal="center" vertical="center"/>
    </xf>
    <xf numFmtId="0" fontId="84" fillId="25" borderId="31" xfId="125" applyFont="1" applyFill="1" applyBorder="1" applyAlignment="1">
      <alignment horizontal="center" vertical="center"/>
    </xf>
    <xf numFmtId="0" fontId="84" fillId="25" borderId="55" xfId="125" applyFont="1" applyFill="1" applyBorder="1" applyAlignment="1">
      <alignment horizontal="center" vertical="center"/>
    </xf>
    <xf numFmtId="0" fontId="84" fillId="25" borderId="0" xfId="125" applyFont="1" applyFill="1" applyBorder="1" applyAlignment="1">
      <alignment horizontal="center" vertical="center"/>
    </xf>
    <xf numFmtId="0" fontId="84" fillId="25" borderId="56" xfId="125" applyFont="1" applyFill="1" applyBorder="1" applyAlignment="1">
      <alignment horizontal="center" vertical="center"/>
    </xf>
    <xf numFmtId="0" fontId="84" fillId="25" borderId="33" xfId="125" applyFont="1" applyFill="1" applyBorder="1" applyAlignment="1">
      <alignment horizontal="center" vertical="center"/>
    </xf>
    <xf numFmtId="0" fontId="84" fillId="25" borderId="50" xfId="125" applyFont="1" applyFill="1" applyBorder="1" applyAlignment="1">
      <alignment horizontal="center" vertical="center"/>
    </xf>
    <xf numFmtId="0" fontId="84" fillId="25" borderId="34" xfId="125" applyFont="1" applyFill="1" applyBorder="1" applyAlignment="1">
      <alignment horizontal="center" vertical="center"/>
    </xf>
    <xf numFmtId="0" fontId="84" fillId="25" borderId="11" xfId="125" applyFont="1" applyFill="1" applyBorder="1" applyAlignment="1">
      <alignment wrapText="1"/>
    </xf>
    <xf numFmtId="0" fontId="84" fillId="25" borderId="16" xfId="125" applyFont="1" applyFill="1" applyBorder="1" applyAlignment="1">
      <alignment wrapText="1"/>
    </xf>
    <xf numFmtId="0" fontId="85" fillId="25" borderId="28" xfId="125" applyFont="1" applyFill="1" applyBorder="1" applyAlignment="1">
      <alignment horizontal="center" vertical="center" wrapText="1"/>
    </xf>
    <xf numFmtId="0" fontId="85" fillId="25" borderId="11" xfId="125" applyFont="1" applyFill="1" applyBorder="1" applyAlignment="1"/>
    <xf numFmtId="0" fontId="85" fillId="25" borderId="11" xfId="125" applyFont="1" applyFill="1" applyBorder="1" applyAlignment="1">
      <alignment wrapText="1"/>
    </xf>
    <xf numFmtId="0" fontId="85" fillId="25" borderId="16" xfId="125" applyFont="1" applyFill="1" applyBorder="1" applyAlignment="1">
      <alignment horizontal="center" vertical="center" wrapText="1"/>
    </xf>
    <xf numFmtId="0" fontId="85" fillId="25" borderId="16" xfId="125" applyFont="1" applyFill="1" applyBorder="1" applyAlignment="1">
      <alignment wrapText="1"/>
    </xf>
    <xf numFmtId="0" fontId="85" fillId="25" borderId="18" xfId="125" applyFont="1" applyFill="1" applyBorder="1" applyAlignment="1">
      <alignment wrapText="1"/>
    </xf>
    <xf numFmtId="0" fontId="84" fillId="25" borderId="11" xfId="125" applyFont="1" applyFill="1" applyBorder="1" applyAlignment="1">
      <alignment horizontal="center" vertical="center"/>
    </xf>
    <xf numFmtId="0" fontId="76" fillId="0" borderId="0" xfId="89" applyFont="1" applyBorder="1" applyAlignment="1">
      <alignment horizontal="center" vertical="center" wrapText="1"/>
    </xf>
    <xf numFmtId="0" fontId="76" fillId="0" borderId="30" xfId="89" applyFont="1" applyBorder="1" applyAlignment="1">
      <alignment horizontal="center" vertical="center" wrapText="1"/>
    </xf>
    <xf numFmtId="0" fontId="76" fillId="29" borderId="16" xfId="89" applyFont="1" applyFill="1" applyBorder="1" applyAlignment="1">
      <alignment horizontal="center" vertical="center" wrapText="1"/>
    </xf>
    <xf numFmtId="0" fontId="76" fillId="29" borderId="11" xfId="89" applyFont="1" applyFill="1" applyBorder="1" applyAlignment="1">
      <alignment horizontal="center" vertical="center" wrapText="1"/>
    </xf>
    <xf numFmtId="167" fontId="80" fillId="28" borderId="60" xfId="89" applyNumberFormat="1" applyFont="1" applyFill="1" applyBorder="1" applyAlignment="1">
      <alignment horizontal="center" vertical="center" wrapText="1"/>
    </xf>
    <xf numFmtId="167" fontId="80" fillId="0" borderId="11" xfId="89" applyNumberFormat="1" applyFont="1" applyBorder="1" applyAlignment="1">
      <alignment horizontal="center" vertical="center" wrapText="1"/>
    </xf>
    <xf numFmtId="167" fontId="76" fillId="28" borderId="11" xfId="89" applyNumberFormat="1" applyFont="1" applyFill="1" applyBorder="1" applyAlignment="1">
      <alignment horizontal="center" vertical="center" wrapText="1"/>
    </xf>
    <xf numFmtId="167" fontId="76" fillId="29" borderId="14" xfId="89" applyNumberFormat="1" applyFont="1" applyFill="1" applyBorder="1" applyAlignment="1">
      <alignment horizontal="center" vertical="center" wrapText="1"/>
    </xf>
  </cellXfs>
  <cellStyles count="12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39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10" xfId="118"/>
    <cellStyle name="Moneda 2" xfId="74"/>
    <cellStyle name="Moneda 3" xfId="77"/>
    <cellStyle name="Moneda 4" xfId="79"/>
    <cellStyle name="Moneda 5" xfId="83"/>
    <cellStyle name="Moneda 6" xfId="84"/>
    <cellStyle name="Moneda 7" xfId="93"/>
    <cellStyle name="Moneda 8" xfId="112"/>
    <cellStyle name="Moneda 9" xfId="117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89"/>
    <cellStyle name="Normal 23" xfId="92"/>
    <cellStyle name="Normal 24" xfId="94"/>
    <cellStyle name="Normal 25" xfId="96"/>
    <cellStyle name="Normal 26" xfId="98"/>
    <cellStyle name="Normal 27" xfId="101"/>
    <cellStyle name="Normal 28" xfId="103"/>
    <cellStyle name="Normal 29" xfId="105"/>
    <cellStyle name="Normal 3" xfId="45"/>
    <cellStyle name="Normal 3 2" xfId="58"/>
    <cellStyle name="Normal 30" xfId="107"/>
    <cellStyle name="Normal 31" xfId="109"/>
    <cellStyle name="Normal 32" xfId="111"/>
    <cellStyle name="Normal 33" xfId="114"/>
    <cellStyle name="Normal 34" xfId="116"/>
    <cellStyle name="Normal 35" xfId="119"/>
    <cellStyle name="Normal 36" xfId="121"/>
    <cellStyle name="Normal 37" xfId="123"/>
    <cellStyle name="Normal 38" xfId="125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8"/>
    <cellStyle name="Porcentaje 17" xfId="91"/>
    <cellStyle name="Porcentaje 18" xfId="95"/>
    <cellStyle name="Porcentaje 19" xfId="97"/>
    <cellStyle name="Porcentaje 2" xfId="46"/>
    <cellStyle name="Porcentaje 20" xfId="99"/>
    <cellStyle name="Porcentaje 21" xfId="100"/>
    <cellStyle name="Porcentaje 22" xfId="102"/>
    <cellStyle name="Porcentaje 23" xfId="104"/>
    <cellStyle name="Porcentaje 24" xfId="106"/>
    <cellStyle name="Porcentaje 25" xfId="108"/>
    <cellStyle name="Porcentaje 26" xfId="110"/>
    <cellStyle name="Porcentaje 27" xfId="113"/>
    <cellStyle name="Porcentaje 28" xfId="115"/>
    <cellStyle name="Porcentaje 29" xfId="120"/>
    <cellStyle name="Porcentaje 3" xfId="49"/>
    <cellStyle name="Porcentaje 30" xfId="122"/>
    <cellStyle name="Porcentaje 31" xfId="124"/>
    <cellStyle name="Porcentaje 32" xfId="126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90"/>
    <cellStyle name="Título" xfId="38" builtinId="15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316080</xdr:colOff>
      <xdr:row>0</xdr:row>
      <xdr:rowOff>5400</xdr:rowOff>
    </xdr:from>
    <xdr:to>
      <xdr:col>4</xdr:col>
      <xdr:colOff>126450</xdr:colOff>
      <xdr:row>4</xdr:row>
      <xdr:rowOff>148650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649455" y="5400"/>
          <a:ext cx="2839320" cy="79095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316080</xdr:colOff>
      <xdr:row>0</xdr:row>
      <xdr:rowOff>5400</xdr:rowOff>
    </xdr:from>
    <xdr:to>
      <xdr:col>4</xdr:col>
      <xdr:colOff>126450</xdr:colOff>
      <xdr:row>4</xdr:row>
      <xdr:rowOff>120075</xdr:rowOff>
    </xdr:to>
    <xdr:pic>
      <xdr:nvPicPr>
        <xdr:cNvPr id="5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649455" y="5400"/>
          <a:ext cx="2839320" cy="79095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316080</xdr:colOff>
      <xdr:row>0</xdr:row>
      <xdr:rowOff>5400</xdr:rowOff>
    </xdr:from>
    <xdr:to>
      <xdr:col>4</xdr:col>
      <xdr:colOff>126450</xdr:colOff>
      <xdr:row>4</xdr:row>
      <xdr:rowOff>120075</xdr:rowOff>
    </xdr:to>
    <xdr:pic>
      <xdr:nvPicPr>
        <xdr:cNvPr id="7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649455" y="5400"/>
          <a:ext cx="2839320" cy="79095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117"/>
  <sheetViews>
    <sheetView tabSelected="1" topLeftCell="A16" zoomScale="90" zoomScaleNormal="90" zoomScaleSheetLayoutView="100" workbookViewId="0">
      <selection activeCell="A5" sqref="A5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9.5703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6" s="1" customFormat="1" ht="16.5" thickBot="1" x14ac:dyDescent="0.25">
      <c r="A1" s="486" t="s">
        <v>27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8"/>
    </row>
    <row r="2" spans="1:16" s="1" customFormat="1" ht="15" customHeight="1" x14ac:dyDescent="0.25">
      <c r="A2" s="491" t="s">
        <v>34</v>
      </c>
      <c r="B2" s="492"/>
      <c r="C2" s="492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6" s="1" customFormat="1" ht="15" customHeight="1" x14ac:dyDescent="0.25">
      <c r="A3" s="28" t="s">
        <v>35</v>
      </c>
      <c r="B3" s="64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6" s="1" customFormat="1" ht="15" customHeight="1" x14ac:dyDescent="0.25">
      <c r="A4" s="28" t="s">
        <v>24</v>
      </c>
      <c r="B4" s="64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6" s="1" customFormat="1" ht="14.25" customHeight="1" thickBot="1" x14ac:dyDescent="0.3">
      <c r="A5" s="28" t="s">
        <v>50</v>
      </c>
      <c r="B5" s="64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6" ht="13.5" hidden="1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6" x14ac:dyDescent="0.2">
      <c r="A7" s="493" t="s">
        <v>3</v>
      </c>
      <c r="B7" s="496" t="s">
        <v>0</v>
      </c>
      <c r="C7" s="496" t="s">
        <v>1</v>
      </c>
      <c r="D7" s="65"/>
      <c r="E7" s="65"/>
      <c r="F7" s="489"/>
      <c r="G7" s="489"/>
      <c r="H7" s="489"/>
      <c r="I7" s="489"/>
      <c r="J7" s="489"/>
      <c r="K7" s="490"/>
      <c r="L7" s="69"/>
      <c r="M7" s="4"/>
      <c r="N7" s="4"/>
    </row>
    <row r="8" spans="1:16" x14ac:dyDescent="0.2">
      <c r="A8" s="494"/>
      <c r="B8" s="497"/>
      <c r="C8" s="497"/>
      <c r="D8" s="66"/>
      <c r="E8" s="66">
        <v>2006</v>
      </c>
      <c r="F8" s="3">
        <v>2022</v>
      </c>
      <c r="G8" s="3">
        <v>2023</v>
      </c>
      <c r="H8" s="499">
        <v>2023</v>
      </c>
      <c r="I8" s="500"/>
      <c r="J8" s="500"/>
      <c r="K8" s="501"/>
      <c r="L8" s="68">
        <v>2015</v>
      </c>
      <c r="M8" s="5">
        <v>2016</v>
      </c>
      <c r="N8" s="5"/>
    </row>
    <row r="9" spans="1:16" ht="33.75" customHeight="1" thickBot="1" x14ac:dyDescent="0.25">
      <c r="A9" s="495"/>
      <c r="B9" s="498"/>
      <c r="C9" s="498"/>
      <c r="D9" s="67"/>
      <c r="E9" s="67" t="s">
        <v>22</v>
      </c>
      <c r="F9" s="67" t="s">
        <v>22</v>
      </c>
      <c r="G9" s="67" t="s">
        <v>2</v>
      </c>
      <c r="H9" s="67" t="s">
        <v>23</v>
      </c>
      <c r="I9" s="67" t="s">
        <v>25</v>
      </c>
      <c r="J9" s="67" t="s">
        <v>26</v>
      </c>
      <c r="K9" s="6" t="s">
        <v>28</v>
      </c>
      <c r="L9" s="58" t="s">
        <v>2</v>
      </c>
      <c r="M9" s="6" t="s">
        <v>2</v>
      </c>
      <c r="N9" s="6"/>
    </row>
    <row r="10" spans="1:16" ht="13.5" thickBot="1" x14ac:dyDescent="0.25">
      <c r="A10" s="41" t="s">
        <v>5</v>
      </c>
      <c r="B10" s="42"/>
      <c r="C10" s="42"/>
      <c r="D10" s="42"/>
      <c r="E10" s="42"/>
      <c r="F10" s="42"/>
      <c r="G10" s="42"/>
      <c r="H10" s="42"/>
      <c r="I10" s="42"/>
      <c r="J10" s="42"/>
      <c r="K10" s="81"/>
      <c r="L10" s="34"/>
      <c r="M10" s="35"/>
      <c r="N10" s="35"/>
    </row>
    <row r="11" spans="1:16" s="10" customFormat="1" ht="12" x14ac:dyDescent="0.2">
      <c r="A11" s="30" t="s">
        <v>6</v>
      </c>
      <c r="B11" s="31" t="s">
        <v>4</v>
      </c>
      <c r="C11" s="31" t="s">
        <v>7</v>
      </c>
      <c r="D11" s="31"/>
      <c r="E11" s="32"/>
      <c r="F11" s="53">
        <v>0</v>
      </c>
      <c r="G11" s="85">
        <v>0</v>
      </c>
      <c r="H11" s="85">
        <v>0</v>
      </c>
      <c r="I11" s="53">
        <v>0</v>
      </c>
      <c r="J11" s="54">
        <v>0</v>
      </c>
      <c r="K11" s="83">
        <v>0</v>
      </c>
      <c r="L11" s="70"/>
      <c r="M11" s="33"/>
      <c r="N11" s="109"/>
      <c r="O11" s="120"/>
      <c r="P11" s="120"/>
    </row>
    <row r="12" spans="1:16" s="10" customFormat="1" ht="12" x14ac:dyDescent="0.2">
      <c r="A12" s="8" t="s">
        <v>47</v>
      </c>
      <c r="B12" s="31" t="s">
        <v>4</v>
      </c>
      <c r="C12" s="31" t="s">
        <v>7</v>
      </c>
      <c r="D12" s="31"/>
      <c r="E12" s="32"/>
      <c r="F12" s="53">
        <v>116</v>
      </c>
      <c r="G12" s="85">
        <v>120</v>
      </c>
      <c r="H12" s="85">
        <v>26</v>
      </c>
      <c r="I12" s="53">
        <v>24</v>
      </c>
      <c r="J12" s="54">
        <v>25</v>
      </c>
      <c r="K12" s="83">
        <v>20</v>
      </c>
      <c r="L12" s="70"/>
      <c r="M12" s="33"/>
      <c r="N12" s="109"/>
      <c r="O12" s="120"/>
      <c r="P12" s="120"/>
    </row>
    <row r="13" spans="1:16" s="10" customFormat="1" ht="12" x14ac:dyDescent="0.2">
      <c r="A13" s="8" t="s">
        <v>32</v>
      </c>
      <c r="B13" s="9" t="s">
        <v>4</v>
      </c>
      <c r="C13" s="9" t="s">
        <v>7</v>
      </c>
      <c r="D13" s="9"/>
      <c r="E13" s="23"/>
      <c r="F13" s="121">
        <v>0</v>
      </c>
      <c r="G13" s="85">
        <v>0</v>
      </c>
      <c r="H13" s="122">
        <v>0</v>
      </c>
      <c r="I13" s="123">
        <v>0</v>
      </c>
      <c r="J13" s="124">
        <v>0</v>
      </c>
      <c r="K13" s="125">
        <v>0</v>
      </c>
      <c r="L13" s="71"/>
      <c r="M13" s="16"/>
      <c r="N13" s="110"/>
      <c r="O13" s="120"/>
      <c r="P13" s="120"/>
    </row>
    <row r="14" spans="1:16" s="10" customFormat="1" ht="12" x14ac:dyDescent="0.2">
      <c r="A14" s="8" t="s">
        <v>33</v>
      </c>
      <c r="B14" s="9" t="s">
        <v>4</v>
      </c>
      <c r="C14" s="9" t="s">
        <v>7</v>
      </c>
      <c r="D14" s="9"/>
      <c r="E14" s="23"/>
      <c r="F14" s="53">
        <v>210</v>
      </c>
      <c r="G14" s="85">
        <v>200</v>
      </c>
      <c r="H14" s="87">
        <v>42</v>
      </c>
      <c r="I14" s="86">
        <v>47</v>
      </c>
      <c r="J14" s="88">
        <v>36</v>
      </c>
      <c r="K14" s="82">
        <v>43</v>
      </c>
      <c r="L14" s="71"/>
      <c r="M14" s="16"/>
      <c r="N14" s="110"/>
      <c r="O14" s="120"/>
      <c r="P14" s="120"/>
    </row>
    <row r="15" spans="1:16" s="10" customFormat="1" ht="12" x14ac:dyDescent="0.2">
      <c r="A15" s="11" t="s">
        <v>8</v>
      </c>
      <c r="B15" s="9" t="s">
        <v>4</v>
      </c>
      <c r="C15" s="9" t="s">
        <v>7</v>
      </c>
      <c r="D15" s="9"/>
      <c r="E15" s="23"/>
      <c r="F15" s="53">
        <v>26</v>
      </c>
      <c r="G15" s="85">
        <v>30</v>
      </c>
      <c r="H15" s="87">
        <v>6</v>
      </c>
      <c r="I15" s="86">
        <v>12</v>
      </c>
      <c r="J15" s="88">
        <v>7</v>
      </c>
      <c r="K15" s="82">
        <v>5</v>
      </c>
      <c r="L15" s="72"/>
      <c r="M15" s="15"/>
      <c r="N15" s="111"/>
      <c r="O15" s="120"/>
      <c r="P15" s="120"/>
    </row>
    <row r="16" spans="1:16" s="10" customFormat="1" ht="12" x14ac:dyDescent="0.2">
      <c r="A16" s="11" t="s">
        <v>9</v>
      </c>
      <c r="B16" s="9" t="s">
        <v>4</v>
      </c>
      <c r="C16" s="9" t="s">
        <v>7</v>
      </c>
      <c r="D16" s="9"/>
      <c r="E16" s="23"/>
      <c r="F16" s="53">
        <v>105</v>
      </c>
      <c r="G16" s="85">
        <v>100</v>
      </c>
      <c r="H16" s="87">
        <v>16</v>
      </c>
      <c r="I16" s="86">
        <v>26</v>
      </c>
      <c r="J16" s="88">
        <v>42</v>
      </c>
      <c r="K16" s="82">
        <v>23</v>
      </c>
      <c r="L16" s="72"/>
      <c r="M16" s="15"/>
      <c r="N16" s="111"/>
      <c r="O16" s="120"/>
      <c r="P16" s="120"/>
    </row>
    <row r="17" spans="1:17" s="10" customFormat="1" ht="12" x14ac:dyDescent="0.2">
      <c r="A17" s="8" t="s">
        <v>10</v>
      </c>
      <c r="B17" s="9" t="s">
        <v>4</v>
      </c>
      <c r="C17" s="9" t="s">
        <v>7</v>
      </c>
      <c r="D17" s="9">
        <v>642</v>
      </c>
      <c r="E17" s="23"/>
      <c r="F17" s="53">
        <v>882</v>
      </c>
      <c r="G17" s="85">
        <v>980</v>
      </c>
      <c r="H17" s="87">
        <v>242</v>
      </c>
      <c r="I17" s="86">
        <v>219</v>
      </c>
      <c r="J17" s="88">
        <v>231</v>
      </c>
      <c r="K17" s="82">
        <v>224</v>
      </c>
      <c r="L17" s="71"/>
      <c r="M17" s="15"/>
      <c r="N17" s="111"/>
      <c r="O17" s="120"/>
      <c r="P17" s="120"/>
      <c r="Q17" s="120"/>
    </row>
    <row r="18" spans="1:17" s="10" customFormat="1" ht="12" x14ac:dyDescent="0.2">
      <c r="A18" s="8" t="s">
        <v>11</v>
      </c>
      <c r="B18" s="9" t="s">
        <v>4</v>
      </c>
      <c r="C18" s="9" t="s">
        <v>7</v>
      </c>
      <c r="D18" s="9">
        <v>44</v>
      </c>
      <c r="E18" s="23"/>
      <c r="F18" s="53">
        <v>88</v>
      </c>
      <c r="G18" s="85">
        <v>100</v>
      </c>
      <c r="H18" s="87">
        <v>21</v>
      </c>
      <c r="I18" s="86">
        <v>21</v>
      </c>
      <c r="J18" s="88">
        <v>22</v>
      </c>
      <c r="K18" s="82">
        <v>20</v>
      </c>
      <c r="L18" s="72"/>
      <c r="M18" s="15"/>
      <c r="N18" s="111"/>
      <c r="O18" s="120"/>
      <c r="P18" s="120"/>
    </row>
    <row r="19" spans="1:17" s="12" customFormat="1" ht="12" x14ac:dyDescent="0.2">
      <c r="A19" s="19" t="s">
        <v>12</v>
      </c>
      <c r="B19" s="20" t="s">
        <v>4</v>
      </c>
      <c r="C19" s="20" t="s">
        <v>7</v>
      </c>
      <c r="D19" s="20"/>
      <c r="E19" s="24"/>
      <c r="F19" s="53">
        <v>57</v>
      </c>
      <c r="G19" s="85">
        <v>60</v>
      </c>
      <c r="H19" s="89">
        <v>15</v>
      </c>
      <c r="I19" s="55">
        <v>10</v>
      </c>
      <c r="J19" s="56">
        <v>10</v>
      </c>
      <c r="K19" s="84">
        <v>10</v>
      </c>
      <c r="L19" s="73"/>
      <c r="M19" s="21"/>
      <c r="N19" s="112"/>
      <c r="O19" s="120"/>
      <c r="P19" s="120"/>
    </row>
    <row r="20" spans="1:17" s="12" customFormat="1" ht="12" x14ac:dyDescent="0.2">
      <c r="A20" s="29" t="s">
        <v>29</v>
      </c>
      <c r="B20" s="9" t="s">
        <v>4</v>
      </c>
      <c r="C20" s="9" t="s">
        <v>7</v>
      </c>
      <c r="D20" s="9"/>
      <c r="E20" s="23"/>
      <c r="F20" s="53">
        <v>12</v>
      </c>
      <c r="G20" s="85">
        <v>10</v>
      </c>
      <c r="H20" s="87">
        <v>2</v>
      </c>
      <c r="I20" s="86">
        <v>1</v>
      </c>
      <c r="J20" s="88">
        <v>1</v>
      </c>
      <c r="K20" s="82">
        <v>1</v>
      </c>
      <c r="L20" s="72"/>
      <c r="M20" s="15"/>
      <c r="N20" s="111"/>
      <c r="O20" s="120"/>
      <c r="P20" s="120"/>
    </row>
    <row r="21" spans="1:17" s="12" customFormat="1" ht="12" x14ac:dyDescent="0.2">
      <c r="A21" s="29" t="s">
        <v>30</v>
      </c>
      <c r="B21" s="9" t="s">
        <v>4</v>
      </c>
      <c r="C21" s="9" t="s">
        <v>7</v>
      </c>
      <c r="D21" s="9"/>
      <c r="E21" s="23"/>
      <c r="F21" s="53">
        <v>406</v>
      </c>
      <c r="G21" s="85">
        <v>550</v>
      </c>
      <c r="H21" s="87">
        <v>148</v>
      </c>
      <c r="I21" s="86">
        <v>201</v>
      </c>
      <c r="J21" s="88">
        <v>75</v>
      </c>
      <c r="K21" s="82">
        <v>77</v>
      </c>
      <c r="L21" s="72"/>
      <c r="M21" s="15"/>
      <c r="N21" s="111"/>
      <c r="O21" s="120"/>
      <c r="P21" s="120"/>
      <c r="Q21" s="134"/>
    </row>
    <row r="22" spans="1:17" s="12" customFormat="1" thickBot="1" x14ac:dyDescent="0.25">
      <c r="A22" s="19" t="s">
        <v>31</v>
      </c>
      <c r="B22" s="20" t="s">
        <v>4</v>
      </c>
      <c r="C22" s="20" t="s">
        <v>7</v>
      </c>
      <c r="D22" s="20"/>
      <c r="E22" s="24"/>
      <c r="F22" s="53">
        <v>41</v>
      </c>
      <c r="G22" s="85">
        <v>30</v>
      </c>
      <c r="H22" s="89">
        <v>6</v>
      </c>
      <c r="I22" s="55">
        <v>3</v>
      </c>
      <c r="J22" s="56">
        <v>8</v>
      </c>
      <c r="K22" s="84">
        <v>7</v>
      </c>
      <c r="L22" s="73"/>
      <c r="M22" s="21"/>
      <c r="N22" s="112"/>
      <c r="O22" s="120"/>
      <c r="P22" s="120"/>
      <c r="Q22" s="134"/>
    </row>
    <row r="23" spans="1:17" ht="13.5" customHeight="1" thickBot="1" x14ac:dyDescent="0.25">
      <c r="A23" s="43" t="s">
        <v>13</v>
      </c>
      <c r="B23" s="44"/>
      <c r="C23" s="44"/>
      <c r="D23" s="44"/>
      <c r="E23" s="45"/>
      <c r="F23" s="90"/>
      <c r="G23" s="91"/>
      <c r="H23" s="92"/>
      <c r="I23" s="93"/>
      <c r="J23" s="93"/>
      <c r="K23" s="94"/>
      <c r="L23" s="34"/>
      <c r="M23" s="36"/>
      <c r="N23" s="113"/>
      <c r="P23" s="120"/>
    </row>
    <row r="24" spans="1:17" hidden="1" x14ac:dyDescent="0.2">
      <c r="A24" s="46"/>
      <c r="B24" s="31"/>
      <c r="C24" s="31"/>
      <c r="D24" s="31">
        <v>7.3</v>
      </c>
      <c r="E24" s="32"/>
      <c r="F24" s="53"/>
      <c r="G24" s="95"/>
      <c r="H24" s="96"/>
      <c r="I24" s="97"/>
      <c r="J24" s="97"/>
      <c r="K24" s="98"/>
      <c r="L24" s="74"/>
      <c r="M24" s="13"/>
      <c r="N24" s="114"/>
      <c r="P24" s="120"/>
    </row>
    <row r="25" spans="1:17" hidden="1" x14ac:dyDescent="0.2">
      <c r="A25" s="29"/>
      <c r="B25" s="9"/>
      <c r="C25" s="9"/>
      <c r="D25" s="9">
        <v>642</v>
      </c>
      <c r="E25" s="23"/>
      <c r="F25" s="86"/>
      <c r="G25" s="99"/>
      <c r="H25" s="100"/>
      <c r="I25" s="101"/>
      <c r="J25" s="101"/>
      <c r="K25" s="102"/>
      <c r="L25" s="75"/>
      <c r="M25" s="14"/>
      <c r="N25" s="115"/>
      <c r="P25" s="120"/>
    </row>
    <row r="26" spans="1:17" hidden="1" x14ac:dyDescent="0.2">
      <c r="A26" s="29"/>
      <c r="B26" s="9"/>
      <c r="C26" s="9"/>
      <c r="D26" s="9">
        <f>+D25/6</f>
        <v>107</v>
      </c>
      <c r="E26" s="23"/>
      <c r="F26" s="86"/>
      <c r="G26" s="99"/>
      <c r="H26" s="100"/>
      <c r="I26" s="101"/>
      <c r="J26" s="101"/>
      <c r="K26" s="102"/>
      <c r="L26" s="75"/>
      <c r="M26" s="14"/>
      <c r="N26" s="115"/>
      <c r="P26" s="120"/>
    </row>
    <row r="27" spans="1:17" hidden="1" x14ac:dyDescent="0.2">
      <c r="A27" s="29"/>
      <c r="B27" s="9"/>
      <c r="C27" s="9"/>
      <c r="D27" s="9" t="e">
        <f>+#REF!/D26</f>
        <v>#REF!</v>
      </c>
      <c r="E27" s="23"/>
      <c r="F27" s="86"/>
      <c r="G27" s="99"/>
      <c r="H27" s="100"/>
      <c r="I27" s="101"/>
      <c r="J27" s="101"/>
      <c r="K27" s="102"/>
      <c r="L27" s="75"/>
      <c r="M27" s="14"/>
      <c r="N27" s="115"/>
      <c r="P27" s="120"/>
    </row>
    <row r="28" spans="1:17" hidden="1" x14ac:dyDescent="0.2">
      <c r="A28" s="29"/>
      <c r="B28" s="9"/>
      <c r="C28" s="9"/>
      <c r="D28" s="9">
        <f>+D26*6</f>
        <v>642</v>
      </c>
      <c r="E28" s="23"/>
      <c r="F28" s="86"/>
      <c r="G28" s="99"/>
      <c r="H28" s="100"/>
      <c r="I28" s="101"/>
      <c r="J28" s="101"/>
      <c r="K28" s="102"/>
      <c r="L28" s="75"/>
      <c r="M28" s="14"/>
      <c r="N28" s="115"/>
      <c r="P28" s="120"/>
    </row>
    <row r="29" spans="1:17" hidden="1" x14ac:dyDescent="0.2">
      <c r="A29" s="29"/>
      <c r="B29" s="9"/>
      <c r="C29" s="9"/>
      <c r="D29" s="9"/>
      <c r="E29" s="23"/>
      <c r="F29" s="86"/>
      <c r="G29" s="99"/>
      <c r="H29" s="100"/>
      <c r="I29" s="101"/>
      <c r="J29" s="101"/>
      <c r="K29" s="102"/>
      <c r="L29" s="75"/>
      <c r="M29" s="14"/>
      <c r="N29" s="115"/>
      <c r="P29" s="120"/>
    </row>
    <row r="30" spans="1:17" hidden="1" x14ac:dyDescent="0.2">
      <c r="A30" s="29"/>
      <c r="B30" s="9"/>
      <c r="C30" s="9"/>
      <c r="D30" s="9"/>
      <c r="E30" s="23"/>
      <c r="F30" s="86"/>
      <c r="G30" s="99"/>
      <c r="H30" s="100"/>
      <c r="I30" s="101"/>
      <c r="J30" s="101"/>
      <c r="K30" s="102"/>
      <c r="L30" s="75"/>
      <c r="M30" s="14"/>
      <c r="N30" s="115"/>
      <c r="P30" s="120"/>
    </row>
    <row r="31" spans="1:17" hidden="1" x14ac:dyDescent="0.2">
      <c r="A31" s="29"/>
      <c r="B31" s="9" t="e">
        <f>+#REF!/#REF!</f>
        <v>#REF!</v>
      </c>
      <c r="C31" s="9"/>
      <c r="D31" s="9"/>
      <c r="E31" s="23"/>
      <c r="F31" s="86"/>
      <c r="G31" s="99"/>
      <c r="H31" s="100"/>
      <c r="I31" s="101"/>
      <c r="J31" s="101"/>
      <c r="K31" s="102"/>
      <c r="L31" s="75"/>
      <c r="M31" s="14"/>
      <c r="N31" s="115"/>
      <c r="P31" s="120"/>
    </row>
    <row r="32" spans="1:17" hidden="1" x14ac:dyDescent="0.2">
      <c r="A32" s="29"/>
      <c r="B32" s="9" t="e">
        <f>+#REF!/#REF!</f>
        <v>#REF!</v>
      </c>
      <c r="C32" s="9"/>
      <c r="D32" s="9"/>
      <c r="E32" s="23"/>
      <c r="F32" s="86"/>
      <c r="G32" s="99"/>
      <c r="H32" s="100"/>
      <c r="I32" s="101"/>
      <c r="J32" s="101"/>
      <c r="K32" s="102"/>
      <c r="L32" s="75"/>
      <c r="M32" s="14"/>
      <c r="N32" s="115"/>
      <c r="P32" s="120"/>
    </row>
    <row r="33" spans="1:17" hidden="1" x14ac:dyDescent="0.2">
      <c r="A33" s="29"/>
      <c r="B33" s="9"/>
      <c r="C33" s="9"/>
      <c r="D33" s="9"/>
      <c r="E33" s="23"/>
      <c r="F33" s="86"/>
      <c r="G33" s="99"/>
      <c r="H33" s="100"/>
      <c r="I33" s="101"/>
      <c r="J33" s="101"/>
      <c r="K33" s="102"/>
      <c r="L33" s="75"/>
      <c r="M33" s="14"/>
      <c r="N33" s="115"/>
      <c r="P33" s="120"/>
    </row>
    <row r="34" spans="1:17" s="2" customFormat="1" x14ac:dyDescent="0.2">
      <c r="A34" s="29" t="s">
        <v>14</v>
      </c>
      <c r="B34" s="22" t="s">
        <v>4</v>
      </c>
      <c r="C34" s="22" t="s">
        <v>15</v>
      </c>
      <c r="D34" s="9"/>
      <c r="E34" s="23"/>
      <c r="F34" s="53">
        <v>820</v>
      </c>
      <c r="G34" s="85">
        <v>810</v>
      </c>
      <c r="H34" s="86">
        <v>200</v>
      </c>
      <c r="I34" s="86">
        <v>232</v>
      </c>
      <c r="J34" s="88">
        <v>205</v>
      </c>
      <c r="K34" s="82">
        <v>238</v>
      </c>
      <c r="L34" s="76"/>
      <c r="M34" s="17"/>
      <c r="N34" s="116"/>
      <c r="O34" s="120"/>
      <c r="P34" s="120"/>
    </row>
    <row r="35" spans="1:17" s="2" customFormat="1" x14ac:dyDescent="0.2">
      <c r="A35" s="29" t="s">
        <v>16</v>
      </c>
      <c r="B35" s="22" t="s">
        <v>4</v>
      </c>
      <c r="C35" s="22" t="s">
        <v>15</v>
      </c>
      <c r="D35" s="9"/>
      <c r="E35" s="23"/>
      <c r="F35" s="53">
        <v>518</v>
      </c>
      <c r="G35" s="85">
        <v>510</v>
      </c>
      <c r="H35" s="86">
        <v>120</v>
      </c>
      <c r="I35" s="86">
        <v>128</v>
      </c>
      <c r="J35" s="88">
        <v>260</v>
      </c>
      <c r="K35" s="82">
        <v>132</v>
      </c>
      <c r="L35" s="77"/>
      <c r="M35" s="17"/>
      <c r="N35" s="116"/>
      <c r="O35" s="120"/>
      <c r="P35" s="120"/>
      <c r="Q35" s="57"/>
    </row>
    <row r="36" spans="1:17" s="2" customFormat="1" x14ac:dyDescent="0.2">
      <c r="A36" s="29" t="s">
        <v>17</v>
      </c>
      <c r="B36" s="22" t="s">
        <v>4</v>
      </c>
      <c r="C36" s="22" t="s">
        <v>15</v>
      </c>
      <c r="D36" s="9"/>
      <c r="E36" s="23"/>
      <c r="F36" s="53">
        <v>275</v>
      </c>
      <c r="G36" s="85">
        <v>303</v>
      </c>
      <c r="H36" s="86">
        <v>54</v>
      </c>
      <c r="I36" s="86">
        <v>68</v>
      </c>
      <c r="J36" s="88">
        <v>60</v>
      </c>
      <c r="K36" s="82">
        <v>65</v>
      </c>
      <c r="L36" s="76"/>
      <c r="M36" s="17"/>
      <c r="N36" s="116"/>
      <c r="O36" s="120"/>
      <c r="P36" s="120"/>
    </row>
    <row r="37" spans="1:17" s="2" customFormat="1" x14ac:dyDescent="0.2">
      <c r="A37" s="29" t="s">
        <v>18</v>
      </c>
      <c r="B37" s="22" t="s">
        <v>4</v>
      </c>
      <c r="C37" s="22" t="s">
        <v>15</v>
      </c>
      <c r="D37" s="9"/>
      <c r="E37" s="23"/>
      <c r="F37" s="53">
        <v>725</v>
      </c>
      <c r="G37" s="85">
        <v>710</v>
      </c>
      <c r="H37" s="86">
        <v>230</v>
      </c>
      <c r="I37" s="86">
        <v>228</v>
      </c>
      <c r="J37" s="88">
        <v>200</v>
      </c>
      <c r="K37" s="82">
        <v>165</v>
      </c>
      <c r="L37" s="76"/>
      <c r="M37" s="17"/>
      <c r="N37" s="116"/>
      <c r="O37" s="120"/>
      <c r="P37" s="120"/>
    </row>
    <row r="38" spans="1:17" s="2" customFormat="1" ht="13.5" thickBot="1" x14ac:dyDescent="0.25">
      <c r="A38" s="47" t="s">
        <v>19</v>
      </c>
      <c r="B38" s="48" t="s">
        <v>4</v>
      </c>
      <c r="C38" s="48" t="s">
        <v>15</v>
      </c>
      <c r="D38" s="49"/>
      <c r="E38" s="50"/>
      <c r="F38" s="53">
        <v>60</v>
      </c>
      <c r="G38" s="85">
        <v>100</v>
      </c>
      <c r="H38" s="86">
        <v>15</v>
      </c>
      <c r="I38" s="103">
        <v>25</v>
      </c>
      <c r="J38" s="104">
        <v>24</v>
      </c>
      <c r="K38" s="105">
        <v>30</v>
      </c>
      <c r="L38" s="78"/>
      <c r="M38" s="18"/>
      <c r="N38" s="117"/>
      <c r="O38" s="120"/>
      <c r="P38" s="120"/>
    </row>
    <row r="39" spans="1:17" ht="13.5" thickBot="1" x14ac:dyDescent="0.25">
      <c r="A39" s="51" t="s">
        <v>20</v>
      </c>
      <c r="B39" s="42"/>
      <c r="C39" s="42"/>
      <c r="D39" s="42"/>
      <c r="E39" s="42"/>
      <c r="F39" s="106"/>
      <c r="G39" s="92"/>
      <c r="H39" s="107"/>
      <c r="I39" s="107"/>
      <c r="J39" s="107"/>
      <c r="K39" s="108"/>
      <c r="L39" s="38"/>
      <c r="M39" s="39"/>
      <c r="N39" s="38"/>
      <c r="O39" s="120"/>
      <c r="P39" s="120"/>
    </row>
    <row r="40" spans="1:17" s="2" customFormat="1" x14ac:dyDescent="0.2">
      <c r="A40" s="52" t="s">
        <v>37</v>
      </c>
      <c r="B40" s="31" t="s">
        <v>4</v>
      </c>
      <c r="C40" s="31" t="s">
        <v>21</v>
      </c>
      <c r="D40" s="31"/>
      <c r="E40" s="32"/>
      <c r="F40" s="53">
        <v>719</v>
      </c>
      <c r="G40" s="85">
        <v>791</v>
      </c>
      <c r="H40" s="86">
        <v>70</v>
      </c>
      <c r="I40" s="129">
        <v>176</v>
      </c>
      <c r="J40" s="54">
        <v>147</v>
      </c>
      <c r="K40" s="83">
        <v>315</v>
      </c>
      <c r="L40" s="79"/>
      <c r="M40" s="37"/>
      <c r="N40" s="118"/>
      <c r="O40" s="120"/>
      <c r="P40" s="120"/>
    </row>
    <row r="41" spans="1:17" s="2" customFormat="1" x14ac:dyDescent="0.2">
      <c r="A41" s="22" t="s">
        <v>38</v>
      </c>
      <c r="B41" s="9" t="s">
        <v>4</v>
      </c>
      <c r="C41" s="9" t="s">
        <v>21</v>
      </c>
      <c r="D41" s="9"/>
      <c r="E41" s="9"/>
      <c r="F41" s="86">
        <v>2676</v>
      </c>
      <c r="G41" s="85">
        <v>2944</v>
      </c>
      <c r="H41" s="86">
        <v>607</v>
      </c>
      <c r="I41" s="130">
        <v>792</v>
      </c>
      <c r="J41" s="88">
        <v>742</v>
      </c>
      <c r="K41" s="88">
        <v>1018</v>
      </c>
      <c r="L41" s="80"/>
      <c r="M41" s="40"/>
      <c r="N41" s="119"/>
      <c r="O41" s="120"/>
      <c r="P41" s="120"/>
    </row>
    <row r="42" spans="1:17" s="2" customFormat="1" x14ac:dyDescent="0.2">
      <c r="A42" s="22" t="s">
        <v>39</v>
      </c>
      <c r="B42" s="9" t="s">
        <v>4</v>
      </c>
      <c r="C42" s="9" t="s">
        <v>21</v>
      </c>
      <c r="D42" s="9"/>
      <c r="E42" s="9"/>
      <c r="F42" s="86">
        <v>457</v>
      </c>
      <c r="G42" s="85">
        <v>503</v>
      </c>
      <c r="H42" s="86">
        <v>90</v>
      </c>
      <c r="I42" s="130">
        <v>149</v>
      </c>
      <c r="J42" s="88">
        <v>130</v>
      </c>
      <c r="K42" s="88">
        <v>182</v>
      </c>
      <c r="L42" s="127"/>
      <c r="M42" s="128"/>
      <c r="N42" s="126"/>
      <c r="O42" s="120"/>
      <c r="P42" s="120"/>
    </row>
    <row r="43" spans="1:17" s="2" customFormat="1" x14ac:dyDescent="0.2">
      <c r="A43" s="22" t="s">
        <v>40</v>
      </c>
      <c r="B43" s="9" t="s">
        <v>4</v>
      </c>
      <c r="C43" s="9" t="s">
        <v>21</v>
      </c>
      <c r="D43" s="9"/>
      <c r="E43" s="9"/>
      <c r="F43" s="86">
        <v>382</v>
      </c>
      <c r="G43" s="85">
        <v>420</v>
      </c>
      <c r="H43" s="86">
        <v>105</v>
      </c>
      <c r="I43" s="130">
        <v>118</v>
      </c>
      <c r="J43" s="88">
        <v>97</v>
      </c>
      <c r="K43" s="88">
        <v>117</v>
      </c>
      <c r="L43" s="127"/>
      <c r="M43" s="128"/>
      <c r="N43" s="126"/>
      <c r="O43" s="120"/>
      <c r="P43" s="120"/>
    </row>
    <row r="44" spans="1:17" s="2" customFormat="1" x14ac:dyDescent="0.2">
      <c r="A44" s="133" t="s">
        <v>49</v>
      </c>
      <c r="B44" s="9" t="s">
        <v>4</v>
      </c>
      <c r="C44" s="9" t="s">
        <v>21</v>
      </c>
      <c r="D44" s="9"/>
      <c r="E44" s="9"/>
      <c r="F44" s="86">
        <v>0</v>
      </c>
      <c r="G44" s="85">
        <v>150</v>
      </c>
      <c r="H44" s="86">
        <v>51</v>
      </c>
      <c r="I44" s="130">
        <v>54</v>
      </c>
      <c r="J44" s="88">
        <v>39</v>
      </c>
      <c r="K44" s="88">
        <v>70</v>
      </c>
      <c r="L44" s="127"/>
      <c r="M44" s="128"/>
      <c r="N44" s="126"/>
      <c r="O44" s="120"/>
      <c r="P44" s="120"/>
    </row>
    <row r="45" spans="1:17" s="2" customFormat="1" x14ac:dyDescent="0.2">
      <c r="A45" s="22" t="s">
        <v>41</v>
      </c>
      <c r="B45" s="9" t="s">
        <v>4</v>
      </c>
      <c r="C45" s="9" t="s">
        <v>21</v>
      </c>
      <c r="D45" s="9"/>
      <c r="E45" s="9"/>
      <c r="F45" s="86">
        <v>695</v>
      </c>
      <c r="G45" s="85">
        <v>765</v>
      </c>
      <c r="H45" s="86">
        <v>151</v>
      </c>
      <c r="I45" s="130">
        <v>192</v>
      </c>
      <c r="J45" s="88">
        <v>196</v>
      </c>
      <c r="K45" s="88">
        <v>220</v>
      </c>
      <c r="L45" s="127"/>
      <c r="M45" s="128"/>
      <c r="N45" s="126"/>
      <c r="O45" s="120"/>
      <c r="P45" s="120"/>
    </row>
    <row r="46" spans="1:17" s="2" customFormat="1" x14ac:dyDescent="0.2">
      <c r="A46" s="22" t="s">
        <v>42</v>
      </c>
      <c r="B46" s="9" t="s">
        <v>4</v>
      </c>
      <c r="C46" s="9" t="s">
        <v>21</v>
      </c>
      <c r="D46" s="9"/>
      <c r="E46" s="9"/>
      <c r="F46" s="86">
        <v>266</v>
      </c>
      <c r="G46" s="85">
        <v>293</v>
      </c>
      <c r="H46" s="86">
        <v>54</v>
      </c>
      <c r="I46" s="130">
        <v>74</v>
      </c>
      <c r="J46" s="88">
        <v>56</v>
      </c>
      <c r="K46" s="88">
        <v>77</v>
      </c>
      <c r="L46" s="127"/>
      <c r="M46" s="128"/>
      <c r="N46" s="126"/>
      <c r="O46" s="120"/>
      <c r="P46" s="120"/>
    </row>
    <row r="47" spans="1:17" s="2" customFormat="1" x14ac:dyDescent="0.2">
      <c r="A47" s="22" t="s">
        <v>43</v>
      </c>
      <c r="B47" s="9" t="s">
        <v>4</v>
      </c>
      <c r="C47" s="9" t="s">
        <v>21</v>
      </c>
      <c r="D47" s="9"/>
      <c r="E47" s="9"/>
      <c r="F47" s="86">
        <v>8</v>
      </c>
      <c r="G47" s="85">
        <v>10</v>
      </c>
      <c r="H47" s="86">
        <v>18</v>
      </c>
      <c r="I47" s="130">
        <v>2</v>
      </c>
      <c r="J47" s="88">
        <v>0</v>
      </c>
      <c r="K47" s="88">
        <v>0</v>
      </c>
      <c r="L47" s="127"/>
      <c r="M47" s="128"/>
      <c r="N47" s="126"/>
      <c r="O47" s="120"/>
      <c r="P47" s="120"/>
    </row>
    <row r="48" spans="1:17" s="2" customFormat="1" x14ac:dyDescent="0.2">
      <c r="A48" s="22" t="s">
        <v>48</v>
      </c>
      <c r="B48" s="9" t="s">
        <v>4</v>
      </c>
      <c r="C48" s="9" t="s">
        <v>21</v>
      </c>
      <c r="D48" s="9"/>
      <c r="E48" s="9"/>
      <c r="F48" s="86">
        <v>413</v>
      </c>
      <c r="G48" s="85">
        <v>454</v>
      </c>
      <c r="H48" s="131">
        <v>53</v>
      </c>
      <c r="I48" s="132">
        <v>163</v>
      </c>
      <c r="J48" s="88">
        <v>142</v>
      </c>
      <c r="K48" s="88">
        <v>134</v>
      </c>
      <c r="L48" s="127"/>
      <c r="M48" s="128"/>
      <c r="N48" s="126"/>
      <c r="O48" s="120"/>
      <c r="P48" s="120"/>
    </row>
    <row r="49" spans="1:16" s="2" customFormat="1" x14ac:dyDescent="0.2">
      <c r="A49" s="22" t="s">
        <v>44</v>
      </c>
      <c r="B49" s="9" t="s">
        <v>4</v>
      </c>
      <c r="C49" s="9" t="s">
        <v>21</v>
      </c>
      <c r="D49" s="9"/>
      <c r="E49" s="9"/>
      <c r="F49" s="86">
        <v>265</v>
      </c>
      <c r="G49" s="85">
        <v>305</v>
      </c>
      <c r="H49" s="86">
        <v>147</v>
      </c>
      <c r="I49" s="130">
        <v>30</v>
      </c>
      <c r="J49" s="88">
        <v>62</v>
      </c>
      <c r="K49" s="88">
        <v>105</v>
      </c>
      <c r="L49" s="127"/>
      <c r="M49" s="128"/>
      <c r="N49" s="126"/>
      <c r="O49" s="120"/>
      <c r="P49" s="120"/>
    </row>
    <row r="50" spans="1:16" s="2" customFormat="1" x14ac:dyDescent="0.2">
      <c r="A50" s="22" t="s">
        <v>45</v>
      </c>
      <c r="B50" s="9" t="s">
        <v>4</v>
      </c>
      <c r="C50" s="9" t="s">
        <v>21</v>
      </c>
      <c r="D50" s="9"/>
      <c r="E50" s="9"/>
      <c r="F50" s="86">
        <v>11</v>
      </c>
      <c r="G50" s="85">
        <v>12</v>
      </c>
      <c r="H50" s="86">
        <v>0</v>
      </c>
      <c r="I50" s="130">
        <v>3</v>
      </c>
      <c r="J50" s="88">
        <v>0</v>
      </c>
      <c r="K50" s="88">
        <v>3</v>
      </c>
      <c r="L50" s="127"/>
      <c r="M50" s="128"/>
      <c r="N50" s="126"/>
      <c r="O50" s="120"/>
      <c r="P50" s="120"/>
    </row>
    <row r="51" spans="1:16" s="2" customFormat="1" x14ac:dyDescent="0.2">
      <c r="A51" s="22" t="s">
        <v>46</v>
      </c>
      <c r="B51" s="9" t="s">
        <v>4</v>
      </c>
      <c r="C51" s="9" t="s">
        <v>21</v>
      </c>
      <c r="D51" s="9"/>
      <c r="E51" s="9"/>
      <c r="F51" s="86">
        <v>0</v>
      </c>
      <c r="G51" s="85">
        <v>0</v>
      </c>
      <c r="H51" s="86">
        <v>0</v>
      </c>
      <c r="I51" s="130">
        <v>0</v>
      </c>
      <c r="J51" s="88">
        <v>0</v>
      </c>
      <c r="K51" s="88">
        <v>0</v>
      </c>
      <c r="L51" s="127"/>
      <c r="M51" s="128"/>
      <c r="N51" s="126"/>
      <c r="O51" s="120"/>
      <c r="P51" s="120"/>
    </row>
    <row r="52" spans="1:16" ht="27" customHeight="1" thickBot="1" x14ac:dyDescent="0.25">
      <c r="A52" s="483" t="s">
        <v>36</v>
      </c>
      <c r="B52" s="484"/>
      <c r="C52" s="484"/>
      <c r="D52" s="484"/>
      <c r="E52" s="484"/>
      <c r="F52" s="484"/>
      <c r="G52" s="484"/>
      <c r="H52" s="484"/>
      <c r="I52" s="484"/>
      <c r="J52" s="484"/>
      <c r="K52" s="485"/>
    </row>
    <row r="53" spans="1:16" ht="13.5" thickBot="1" x14ac:dyDescent="0.25">
      <c r="A53" s="483"/>
      <c r="B53" s="484"/>
      <c r="C53" s="484"/>
      <c r="D53" s="484"/>
      <c r="E53" s="484"/>
      <c r="F53" s="484"/>
      <c r="G53" s="484"/>
      <c r="H53" s="484"/>
      <c r="I53" s="484"/>
      <c r="J53" s="484"/>
      <c r="K53" s="485"/>
    </row>
    <row r="55" spans="1:16" ht="31.5" customHeight="1" x14ac:dyDescent="0.2"/>
    <row r="69" ht="24" customHeight="1" x14ac:dyDescent="0.2"/>
    <row r="74" ht="24.75" customHeight="1" x14ac:dyDescent="0.2"/>
    <row r="82" ht="31.5" customHeight="1" x14ac:dyDescent="0.2"/>
    <row r="84" ht="24" customHeight="1" x14ac:dyDescent="0.2"/>
    <row r="91" ht="35.25" customHeight="1" x14ac:dyDescent="0.2"/>
    <row r="93" ht="22.5" customHeight="1" x14ac:dyDescent="0.2"/>
    <row r="96" ht="18" customHeight="1" x14ac:dyDescent="0.2"/>
    <row r="98" ht="33.75" customHeight="1" x14ac:dyDescent="0.2"/>
    <row r="100" ht="21" customHeight="1" x14ac:dyDescent="0.2"/>
    <row r="101" ht="26.25" customHeight="1" x14ac:dyDescent="0.2"/>
    <row r="102" ht="22.5" customHeight="1" x14ac:dyDescent="0.2"/>
    <row r="104" ht="35.25" customHeight="1" x14ac:dyDescent="0.2"/>
    <row r="108" ht="22.5" customHeight="1" x14ac:dyDescent="0.2"/>
    <row r="110" ht="25.5" customHeight="1" x14ac:dyDescent="0.2"/>
    <row r="117" ht="24.75" customHeight="1" x14ac:dyDescent="0.2"/>
  </sheetData>
  <mergeCells count="9">
    <mergeCell ref="A53:K53"/>
    <mergeCell ref="A52:K52"/>
    <mergeCell ref="A1:N1"/>
    <mergeCell ref="F7:K7"/>
    <mergeCell ref="A2:C2"/>
    <mergeCell ref="A7:A9"/>
    <mergeCell ref="B7:B9"/>
    <mergeCell ref="C7:C9"/>
    <mergeCell ref="H8:K8"/>
  </mergeCells>
  <phoneticPr fontId="36" type="noConversion"/>
  <printOptions horizontalCentered="1"/>
  <pageMargins left="0" right="0" top="0.43307086614173229" bottom="0" header="0" footer="0"/>
  <pageSetup paperSize="9" scale="95" orientation="landscape" horizontalDpi="300" verticalDpi="300" r:id="rId1"/>
  <headerFooter alignWithMargins="0"/>
  <rowBreaks count="2" manualBreakCount="2">
    <brk id="80" max="16383" man="1"/>
    <brk id="10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="75" zoomScaleNormal="75" zoomScaleSheetLayoutView="85" workbookViewId="0">
      <selection activeCell="A5" sqref="A5"/>
    </sheetView>
  </sheetViews>
  <sheetFormatPr baseColWidth="10" defaultColWidth="11.42578125" defaultRowHeight="12.75" x14ac:dyDescent="0.2"/>
  <cols>
    <col min="1" max="1" width="81" style="409" customWidth="1"/>
    <col min="2" max="2" width="14.140625" style="409" customWidth="1"/>
    <col min="3" max="3" width="11.42578125" style="409" customWidth="1"/>
    <col min="4" max="4" width="14.7109375" style="409" hidden="1" customWidth="1"/>
    <col min="5" max="5" width="11.85546875" style="409" customWidth="1"/>
    <col min="6" max="6" width="11.42578125" style="409" customWidth="1"/>
    <col min="7" max="7" width="12.28515625" style="409" customWidth="1"/>
    <col min="8" max="8" width="14.28515625" style="409" customWidth="1"/>
    <col min="9" max="16384" width="11.42578125" style="409"/>
  </cols>
  <sheetData>
    <row r="1" spans="1:8" s="403" customFormat="1" ht="24.75" x14ac:dyDescent="0.25">
      <c r="A1" s="402" t="s">
        <v>27</v>
      </c>
      <c r="B1" s="402"/>
      <c r="C1" s="402"/>
      <c r="D1" s="402"/>
      <c r="E1" s="402"/>
      <c r="F1" s="402"/>
      <c r="G1" s="402"/>
    </row>
    <row r="2" spans="1:8" s="403" customFormat="1" ht="15" customHeight="1" x14ac:dyDescent="0.25">
      <c r="A2" s="404"/>
      <c r="B2" s="404"/>
      <c r="C2" s="405"/>
    </row>
    <row r="3" spans="1:8" s="403" customFormat="1" ht="15" customHeight="1" x14ac:dyDescent="0.25">
      <c r="A3" s="502" t="s">
        <v>250</v>
      </c>
      <c r="B3" s="502"/>
      <c r="C3" s="502"/>
    </row>
    <row r="4" spans="1:8" s="403" customFormat="1" ht="15" customHeight="1" x14ac:dyDescent="0.25">
      <c r="A4" s="406" t="s">
        <v>251</v>
      </c>
      <c r="B4" s="404"/>
      <c r="C4" s="405"/>
    </row>
    <row r="5" spans="1:8" s="403" customFormat="1" ht="15" customHeight="1" x14ac:dyDescent="0.25">
      <c r="A5" s="406" t="s">
        <v>252</v>
      </c>
      <c r="B5" s="404"/>
      <c r="C5" s="405"/>
    </row>
    <row r="6" spans="1:8" s="403" customFormat="1" ht="15" customHeight="1" x14ac:dyDescent="0.25">
      <c r="A6" s="406"/>
      <c r="B6" s="404"/>
      <c r="C6" s="405"/>
    </row>
    <row r="7" spans="1:8" s="403" customFormat="1" ht="15" customHeight="1" x14ac:dyDescent="0.25">
      <c r="A7" s="406" t="s">
        <v>147</v>
      </c>
      <c r="B7" s="404"/>
      <c r="C7" s="405"/>
    </row>
    <row r="8" spans="1:8" ht="15" customHeight="1" thickBot="1" x14ac:dyDescent="0.25">
      <c r="A8" s="406"/>
      <c r="B8" s="407"/>
      <c r="C8" s="408"/>
    </row>
    <row r="9" spans="1:8" ht="15.75" x14ac:dyDescent="0.2">
      <c r="A9" s="503" t="s">
        <v>3</v>
      </c>
      <c r="B9" s="506" t="s">
        <v>0</v>
      </c>
      <c r="C9" s="509" t="s">
        <v>1</v>
      </c>
      <c r="D9" s="512" t="s">
        <v>226</v>
      </c>
      <c r="E9" s="513"/>
      <c r="F9" s="513"/>
      <c r="G9" s="513"/>
      <c r="H9" s="514"/>
    </row>
    <row r="10" spans="1:8" ht="16.5" thickBot="1" x14ac:dyDescent="0.25">
      <c r="A10" s="504"/>
      <c r="B10" s="507"/>
      <c r="C10" s="510"/>
      <c r="D10" s="515" t="s">
        <v>253</v>
      </c>
      <c r="E10" s="516"/>
      <c r="F10" s="516"/>
      <c r="G10" s="516"/>
      <c r="H10" s="517"/>
    </row>
    <row r="11" spans="1:8" ht="26.25" thickBot="1" x14ac:dyDescent="0.25">
      <c r="A11" s="505"/>
      <c r="B11" s="508"/>
      <c r="C11" s="511"/>
      <c r="D11" s="410" t="s">
        <v>2</v>
      </c>
      <c r="E11" s="411" t="s">
        <v>23</v>
      </c>
      <c r="F11" s="411" t="s">
        <v>25</v>
      </c>
      <c r="G11" s="411" t="s">
        <v>26</v>
      </c>
      <c r="H11" s="412" t="s">
        <v>254</v>
      </c>
    </row>
    <row r="12" spans="1:8" s="418" customFormat="1" ht="24.95" customHeight="1" x14ac:dyDescent="0.2">
      <c r="A12" s="413" t="s">
        <v>255</v>
      </c>
      <c r="B12" s="414" t="s">
        <v>4</v>
      </c>
      <c r="C12" s="414" t="s">
        <v>256</v>
      </c>
      <c r="D12" s="415">
        <v>1770</v>
      </c>
      <c r="E12" s="415">
        <v>253</v>
      </c>
      <c r="F12" s="415">
        <v>88</v>
      </c>
      <c r="G12" s="416">
        <v>147</v>
      </c>
      <c r="H12" s="417">
        <v>179</v>
      </c>
    </row>
    <row r="13" spans="1:8" s="418" customFormat="1" ht="24.95" customHeight="1" x14ac:dyDescent="0.2">
      <c r="A13" s="419" t="s">
        <v>257</v>
      </c>
      <c r="B13" s="420" t="s">
        <v>4</v>
      </c>
      <c r="C13" s="420" t="s">
        <v>256</v>
      </c>
      <c r="D13" s="415">
        <v>1300</v>
      </c>
      <c r="E13" s="421">
        <v>292</v>
      </c>
      <c r="F13" s="421">
        <v>207</v>
      </c>
      <c r="G13" s="422">
        <v>685</v>
      </c>
      <c r="H13" s="423">
        <v>554</v>
      </c>
    </row>
    <row r="14" spans="1:8" s="418" customFormat="1" ht="24.95" customHeight="1" x14ac:dyDescent="0.2">
      <c r="A14" s="419" t="s">
        <v>258</v>
      </c>
      <c r="B14" s="420" t="s">
        <v>4</v>
      </c>
      <c r="C14" s="420" t="s">
        <v>256</v>
      </c>
      <c r="D14" s="415">
        <v>160</v>
      </c>
      <c r="E14" s="421">
        <v>10</v>
      </c>
      <c r="F14" s="421">
        <v>4</v>
      </c>
      <c r="G14" s="422">
        <v>13</v>
      </c>
      <c r="H14" s="423">
        <v>15</v>
      </c>
    </row>
    <row r="15" spans="1:8" ht="24.95" customHeight="1" x14ac:dyDescent="0.2">
      <c r="A15" s="424" t="s">
        <v>259</v>
      </c>
      <c r="B15" s="420" t="s">
        <v>4</v>
      </c>
      <c r="C15" s="420" t="s">
        <v>256</v>
      </c>
      <c r="D15" s="425">
        <f>SUM(D12:D14)</f>
        <v>3230</v>
      </c>
      <c r="E15" s="426">
        <f>SUM(E12:E14)</f>
        <v>555</v>
      </c>
      <c r="F15" s="426">
        <f>SUM(F12:F14)</f>
        <v>299</v>
      </c>
      <c r="G15" s="426">
        <f>SUM(G12:G14)</f>
        <v>845</v>
      </c>
      <c r="H15" s="426">
        <f>SUM(H12:H14)</f>
        <v>748</v>
      </c>
    </row>
    <row r="17" spans="6:7" x14ac:dyDescent="0.2">
      <c r="G17" s="409" t="s">
        <v>226</v>
      </c>
    </row>
    <row r="18" spans="6:7" x14ac:dyDescent="0.2">
      <c r="F18" s="409" t="s">
        <v>226</v>
      </c>
    </row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3.937007874015748E-2" right="3.937007874015748E-2" top="0.74803149606299213" bottom="0.74803149606299213" header="0.31496062992125984" footer="0.31496062992125984"/>
  <pageSetup paperSize="9" scale="90" orientation="landscape" horizontalDpi="4294967295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1"/>
  <sheetViews>
    <sheetView tabSelected="1" topLeftCell="A10" workbookViewId="0">
      <selection activeCell="A5" sqref="A5"/>
    </sheetView>
  </sheetViews>
  <sheetFormatPr baseColWidth="10" defaultRowHeight="14.25" x14ac:dyDescent="0.2"/>
  <cols>
    <col min="1" max="1" width="42" style="270" bestFit="1" customWidth="1"/>
    <col min="2" max="4" width="11.42578125" style="270"/>
    <col min="5" max="14" width="0" style="270" hidden="1" customWidth="1"/>
    <col min="15" max="15" width="16.140625" style="270" customWidth="1"/>
    <col min="16" max="17" width="16.85546875" style="270" customWidth="1"/>
    <col min="18" max="18" width="16.5703125" style="270" customWidth="1"/>
    <col min="19" max="19" width="15.28515625" style="270" bestFit="1" customWidth="1"/>
    <col min="20" max="20" width="14.42578125" style="270" customWidth="1"/>
    <col min="21" max="16384" width="11.42578125" style="270"/>
  </cols>
  <sheetData>
    <row r="1" spans="1:20" ht="15.75" x14ac:dyDescent="0.2">
      <c r="A1" s="518" t="s">
        <v>27</v>
      </c>
      <c r="B1" s="518"/>
      <c r="C1" s="518"/>
      <c r="D1" s="518"/>
      <c r="E1" s="518"/>
      <c r="F1" s="518"/>
      <c r="G1" s="518"/>
      <c r="H1" s="518"/>
      <c r="I1" s="518"/>
      <c r="J1" s="518"/>
      <c r="K1" s="518"/>
      <c r="L1" s="518"/>
      <c r="M1" s="518"/>
      <c r="N1" s="518"/>
      <c r="O1" s="518"/>
      <c r="P1" s="518"/>
      <c r="Q1" s="518"/>
      <c r="R1" s="518"/>
      <c r="S1" s="518"/>
      <c r="T1" s="518"/>
    </row>
    <row r="2" spans="1:20" ht="23.25" x14ac:dyDescent="0.2">
      <c r="A2" s="271"/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3"/>
    </row>
    <row r="3" spans="1:20" ht="15.75" x14ac:dyDescent="0.2">
      <c r="A3" s="274" t="s">
        <v>203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6"/>
    </row>
    <row r="4" spans="1:20" ht="15.75" x14ac:dyDescent="0.2">
      <c r="A4" s="274" t="s">
        <v>204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6"/>
    </row>
    <row r="5" spans="1:20" ht="15.75" x14ac:dyDescent="0.2">
      <c r="A5" s="274" t="s">
        <v>205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6"/>
    </row>
    <row r="6" spans="1:20" x14ac:dyDescent="0.2">
      <c r="A6" s="272"/>
      <c r="B6" s="272"/>
      <c r="C6" s="272"/>
      <c r="D6" s="272"/>
      <c r="E6" s="272"/>
      <c r="F6" s="272"/>
      <c r="G6" s="272"/>
      <c r="H6" s="272"/>
      <c r="I6" s="272"/>
      <c r="J6" s="272"/>
      <c r="K6" s="272"/>
      <c r="L6" s="272"/>
      <c r="M6" s="272"/>
      <c r="N6" s="272"/>
      <c r="O6" s="272"/>
      <c r="P6" s="272"/>
      <c r="Q6" s="272"/>
      <c r="R6" s="272"/>
      <c r="S6" s="272"/>
      <c r="T6" s="273"/>
    </row>
    <row r="7" spans="1:20" ht="16.5" thickBot="1" x14ac:dyDescent="0.25">
      <c r="A7" s="277" t="s">
        <v>147</v>
      </c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</row>
    <row r="8" spans="1:20" ht="15" customHeight="1" thickBot="1" x14ac:dyDescent="0.25">
      <c r="A8" s="519" t="s">
        <v>206</v>
      </c>
      <c r="B8" s="522" t="s">
        <v>207</v>
      </c>
      <c r="C8" s="522" t="s">
        <v>208</v>
      </c>
      <c r="D8" s="522" t="s">
        <v>209</v>
      </c>
      <c r="E8" s="278" t="s">
        <v>210</v>
      </c>
      <c r="F8" s="278"/>
      <c r="G8" s="278"/>
      <c r="H8" s="278"/>
      <c r="I8" s="278"/>
      <c r="J8" s="525"/>
      <c r="K8" s="525"/>
      <c r="L8" s="525"/>
      <c r="M8" s="526"/>
      <c r="N8" s="526"/>
      <c r="O8" s="526"/>
      <c r="P8" s="526"/>
      <c r="Q8" s="526"/>
      <c r="R8" s="526"/>
      <c r="S8" s="526"/>
      <c r="T8" s="527"/>
    </row>
    <row r="9" spans="1:20" ht="15.75" thickTop="1" thickBot="1" x14ac:dyDescent="0.25">
      <c r="A9" s="520"/>
      <c r="B9" s="523"/>
      <c r="C9" s="523"/>
      <c r="D9" s="523"/>
      <c r="E9" s="279">
        <v>2002</v>
      </c>
      <c r="F9" s="279">
        <v>2003</v>
      </c>
      <c r="G9" s="279">
        <v>2004</v>
      </c>
      <c r="H9" s="279">
        <v>2005</v>
      </c>
      <c r="I9" s="280">
        <v>2006</v>
      </c>
      <c r="J9" s="281">
        <v>2016</v>
      </c>
      <c r="K9" s="281">
        <v>2017</v>
      </c>
      <c r="L9" s="282">
        <v>2018</v>
      </c>
      <c r="M9" s="282">
        <v>2019</v>
      </c>
      <c r="N9" s="282">
        <v>2020</v>
      </c>
      <c r="O9" s="282">
        <v>2021</v>
      </c>
      <c r="P9" s="282">
        <v>2022</v>
      </c>
      <c r="Q9" s="528">
        <v>2023</v>
      </c>
      <c r="R9" s="529"/>
      <c r="S9" s="529"/>
      <c r="T9" s="530"/>
    </row>
    <row r="10" spans="1:20" ht="36.75" thickBot="1" x14ac:dyDescent="0.25">
      <c r="A10" s="521"/>
      <c r="B10" s="524"/>
      <c r="C10" s="524"/>
      <c r="D10" s="524"/>
      <c r="E10" s="283" t="s">
        <v>211</v>
      </c>
      <c r="F10" s="283" t="s">
        <v>211</v>
      </c>
      <c r="G10" s="283" t="s">
        <v>211</v>
      </c>
      <c r="H10" s="283" t="s">
        <v>212</v>
      </c>
      <c r="I10" s="284" t="s">
        <v>22</v>
      </c>
      <c r="J10" s="285" t="s">
        <v>22</v>
      </c>
      <c r="K10" s="285" t="s">
        <v>22</v>
      </c>
      <c r="L10" s="286" t="s">
        <v>22</v>
      </c>
      <c r="M10" s="286" t="s">
        <v>22</v>
      </c>
      <c r="N10" s="286" t="s">
        <v>22</v>
      </c>
      <c r="O10" s="286" t="s">
        <v>22</v>
      </c>
      <c r="P10" s="286" t="s">
        <v>22</v>
      </c>
      <c r="Q10" s="287" t="s">
        <v>23</v>
      </c>
      <c r="R10" s="285" t="s">
        <v>25</v>
      </c>
      <c r="S10" s="285" t="s">
        <v>26</v>
      </c>
      <c r="T10" s="288" t="s">
        <v>28</v>
      </c>
    </row>
    <row r="11" spans="1:20" x14ac:dyDescent="0.2">
      <c r="A11" s="289" t="s">
        <v>213</v>
      </c>
      <c r="B11" s="290" t="s">
        <v>4</v>
      </c>
      <c r="C11" s="290" t="s">
        <v>214</v>
      </c>
      <c r="D11" s="290" t="s">
        <v>215</v>
      </c>
      <c r="E11" s="291" t="s">
        <v>216</v>
      </c>
      <c r="F11" s="291" t="s">
        <v>216</v>
      </c>
      <c r="G11" s="291" t="s">
        <v>216</v>
      </c>
      <c r="H11" s="292">
        <v>150</v>
      </c>
      <c r="I11" s="293">
        <v>100</v>
      </c>
      <c r="J11" s="294">
        <v>75</v>
      </c>
      <c r="K11" s="294">
        <v>75</v>
      </c>
      <c r="L11" s="295">
        <v>69</v>
      </c>
      <c r="M11" s="295">
        <v>65</v>
      </c>
      <c r="N11" s="296">
        <v>56</v>
      </c>
      <c r="O11" s="296">
        <v>56</v>
      </c>
      <c r="P11" s="296">
        <v>56</v>
      </c>
      <c r="Q11" s="297">
        <v>56</v>
      </c>
      <c r="R11" s="298">
        <v>56</v>
      </c>
      <c r="S11" s="299">
        <v>56</v>
      </c>
      <c r="T11" s="300">
        <v>56</v>
      </c>
    </row>
    <row r="12" spans="1:20" x14ac:dyDescent="0.2">
      <c r="A12" s="289" t="s">
        <v>217</v>
      </c>
      <c r="B12" s="290" t="s">
        <v>4</v>
      </c>
      <c r="C12" s="290" t="s">
        <v>214</v>
      </c>
      <c r="D12" s="290" t="s">
        <v>215</v>
      </c>
      <c r="E12" s="291" t="s">
        <v>216</v>
      </c>
      <c r="F12" s="291" t="s">
        <v>216</v>
      </c>
      <c r="G12" s="291" t="s">
        <v>216</v>
      </c>
      <c r="H12" s="290">
        <v>130</v>
      </c>
      <c r="I12" s="301">
        <v>122</v>
      </c>
      <c r="J12" s="302">
        <v>405</v>
      </c>
      <c r="K12" s="302">
        <v>405</v>
      </c>
      <c r="L12" s="303">
        <v>405</v>
      </c>
      <c r="M12" s="303">
        <v>405</v>
      </c>
      <c r="N12" s="303">
        <v>417</v>
      </c>
      <c r="O12" s="303">
        <v>417</v>
      </c>
      <c r="P12" s="303">
        <v>417</v>
      </c>
      <c r="Q12" s="304">
        <v>417</v>
      </c>
      <c r="R12" s="305">
        <v>417</v>
      </c>
      <c r="S12" s="306">
        <v>417</v>
      </c>
      <c r="T12" s="307">
        <v>417</v>
      </c>
    </row>
    <row r="13" spans="1:20" x14ac:dyDescent="0.2">
      <c r="A13" s="289" t="s">
        <v>218</v>
      </c>
      <c r="B13" s="290" t="s">
        <v>4</v>
      </c>
      <c r="C13" s="290" t="s">
        <v>219</v>
      </c>
      <c r="D13" s="290" t="s">
        <v>215</v>
      </c>
      <c r="E13" s="291" t="s">
        <v>216</v>
      </c>
      <c r="F13" s="291" t="s">
        <v>216</v>
      </c>
      <c r="G13" s="291" t="s">
        <v>216</v>
      </c>
      <c r="H13" s="291" t="s">
        <v>216</v>
      </c>
      <c r="I13" s="308" t="s">
        <v>220</v>
      </c>
      <c r="J13" s="309">
        <v>0</v>
      </c>
      <c r="K13" s="309">
        <v>0</v>
      </c>
      <c r="L13" s="310">
        <v>0</v>
      </c>
      <c r="M13" s="310">
        <v>0</v>
      </c>
      <c r="N13" s="310">
        <v>0</v>
      </c>
      <c r="O13" s="310">
        <v>0</v>
      </c>
      <c r="P13" s="310">
        <v>0</v>
      </c>
      <c r="Q13" s="311">
        <v>0</v>
      </c>
      <c r="R13" s="312">
        <v>0</v>
      </c>
      <c r="S13" s="313">
        <v>0</v>
      </c>
      <c r="T13" s="314">
        <v>0</v>
      </c>
    </row>
    <row r="14" spans="1:20" x14ac:dyDescent="0.2">
      <c r="A14" s="289" t="s">
        <v>221</v>
      </c>
      <c r="B14" s="290" t="s">
        <v>4</v>
      </c>
      <c r="C14" s="290" t="s">
        <v>219</v>
      </c>
      <c r="D14" s="290" t="s">
        <v>215</v>
      </c>
      <c r="E14" s="291" t="s">
        <v>216</v>
      </c>
      <c r="F14" s="291" t="s">
        <v>216</v>
      </c>
      <c r="G14" s="291" t="s">
        <v>216</v>
      </c>
      <c r="H14" s="291" t="s">
        <v>216</v>
      </c>
      <c r="I14" s="308" t="s">
        <v>220</v>
      </c>
      <c r="J14" s="309">
        <v>0</v>
      </c>
      <c r="K14" s="309">
        <v>0</v>
      </c>
      <c r="L14" s="310">
        <v>0</v>
      </c>
      <c r="M14" s="310">
        <v>0</v>
      </c>
      <c r="N14" s="310">
        <v>0</v>
      </c>
      <c r="O14" s="310">
        <v>0</v>
      </c>
      <c r="P14" s="310">
        <v>0</v>
      </c>
      <c r="Q14" s="315">
        <v>0</v>
      </c>
      <c r="R14" s="312">
        <v>0</v>
      </c>
      <c r="S14" s="316">
        <v>0</v>
      </c>
      <c r="T14" s="317">
        <v>0</v>
      </c>
    </row>
    <row r="15" spans="1:20" x14ac:dyDescent="0.2">
      <c r="A15" s="289" t="s">
        <v>221</v>
      </c>
      <c r="B15" s="290" t="s">
        <v>164</v>
      </c>
      <c r="C15" s="290" t="s">
        <v>219</v>
      </c>
      <c r="D15" s="290" t="s">
        <v>215</v>
      </c>
      <c r="E15" s="291" t="s">
        <v>216</v>
      </c>
      <c r="F15" s="291" t="s">
        <v>216</v>
      </c>
      <c r="G15" s="291" t="s">
        <v>216</v>
      </c>
      <c r="H15" s="291" t="s">
        <v>216</v>
      </c>
      <c r="I15" s="308" t="s">
        <v>220</v>
      </c>
      <c r="J15" s="309">
        <v>0</v>
      </c>
      <c r="K15" s="309">
        <v>0</v>
      </c>
      <c r="L15" s="310">
        <v>0</v>
      </c>
      <c r="M15" s="310">
        <v>0</v>
      </c>
      <c r="N15" s="310">
        <v>0</v>
      </c>
      <c r="O15" s="310">
        <v>0</v>
      </c>
      <c r="P15" s="318">
        <v>0</v>
      </c>
      <c r="Q15" s="319">
        <v>0</v>
      </c>
      <c r="R15" s="312">
        <v>0</v>
      </c>
      <c r="S15" s="320">
        <v>0</v>
      </c>
      <c r="T15" s="314">
        <v>0</v>
      </c>
    </row>
    <row r="16" spans="1:20" x14ac:dyDescent="0.2">
      <c r="A16" s="289" t="s">
        <v>222</v>
      </c>
      <c r="B16" s="290" t="s">
        <v>164</v>
      </c>
      <c r="C16" s="290" t="s">
        <v>223</v>
      </c>
      <c r="D16" s="290" t="s">
        <v>215</v>
      </c>
      <c r="E16" s="321">
        <v>6026929</v>
      </c>
      <c r="F16" s="321">
        <v>4858726</v>
      </c>
      <c r="G16" s="321">
        <v>4801465</v>
      </c>
      <c r="H16" s="322">
        <v>5760000</v>
      </c>
      <c r="I16" s="323">
        <v>9200000</v>
      </c>
      <c r="J16" s="324">
        <v>3369154.7</v>
      </c>
      <c r="K16" s="325">
        <v>4261945.1900000004</v>
      </c>
      <c r="L16" s="326">
        <v>1374927.11</v>
      </c>
      <c r="M16" s="326">
        <v>5065811.18</v>
      </c>
      <c r="N16" s="326">
        <v>3183798.46</v>
      </c>
      <c r="O16" s="326">
        <v>25661980.829999998</v>
      </c>
      <c r="P16" s="327">
        <v>97277614.319999993</v>
      </c>
      <c r="Q16" s="328">
        <v>5937412.29</v>
      </c>
      <c r="R16" s="329">
        <v>2002480</v>
      </c>
      <c r="S16" s="330">
        <v>18128350.25</v>
      </c>
      <c r="T16" s="331">
        <v>1150631.53</v>
      </c>
    </row>
    <row r="17" spans="1:20" x14ac:dyDescent="0.2">
      <c r="A17" s="289" t="s">
        <v>224</v>
      </c>
      <c r="B17" s="290" t="s">
        <v>164</v>
      </c>
      <c r="C17" s="290" t="s">
        <v>214</v>
      </c>
      <c r="D17" s="290" t="s">
        <v>215</v>
      </c>
      <c r="E17" s="332">
        <v>14280</v>
      </c>
      <c r="F17" s="332">
        <v>14280</v>
      </c>
      <c r="G17" s="332">
        <v>14280</v>
      </c>
      <c r="H17" s="333">
        <v>14280</v>
      </c>
      <c r="I17" s="334">
        <v>14280</v>
      </c>
      <c r="J17" s="335">
        <v>0</v>
      </c>
      <c r="K17" s="335">
        <v>0</v>
      </c>
      <c r="L17" s="336">
        <v>0</v>
      </c>
      <c r="M17" s="336">
        <v>0</v>
      </c>
      <c r="N17" s="336">
        <v>0</v>
      </c>
      <c r="O17" s="336">
        <v>0</v>
      </c>
      <c r="P17" s="337">
        <v>0</v>
      </c>
      <c r="Q17" s="338"/>
      <c r="R17" s="339"/>
      <c r="S17" s="340"/>
      <c r="T17" s="339"/>
    </row>
    <row r="18" spans="1:20" x14ac:dyDescent="0.2">
      <c r="A18" s="289" t="s">
        <v>225</v>
      </c>
      <c r="B18" s="290" t="s">
        <v>164</v>
      </c>
      <c r="C18" s="290" t="s">
        <v>219</v>
      </c>
      <c r="D18" s="290" t="s">
        <v>215</v>
      </c>
      <c r="E18" s="332">
        <v>20492</v>
      </c>
      <c r="F18" s="332">
        <v>971505</v>
      </c>
      <c r="G18" s="332">
        <v>3837</v>
      </c>
      <c r="H18" s="291" t="s">
        <v>216</v>
      </c>
      <c r="I18" s="341"/>
      <c r="J18" s="342">
        <v>137704</v>
      </c>
      <c r="K18" s="335">
        <v>1026762</v>
      </c>
      <c r="L18" s="336">
        <v>12573148</v>
      </c>
      <c r="M18" s="335">
        <v>27404862.989999998</v>
      </c>
      <c r="N18" s="335">
        <v>28451346.449999999</v>
      </c>
      <c r="O18" s="336">
        <v>12671497.84</v>
      </c>
      <c r="P18" s="336">
        <v>6741341.4800000004</v>
      </c>
      <c r="Q18" s="343">
        <v>1668436</v>
      </c>
      <c r="R18" s="329">
        <v>14461787.32</v>
      </c>
      <c r="S18" s="330">
        <v>19431803.32</v>
      </c>
      <c r="T18" s="331">
        <v>3650000</v>
      </c>
    </row>
    <row r="19" spans="1:20" ht="15" thickBot="1" x14ac:dyDescent="0.25">
      <c r="A19" s="289"/>
      <c r="B19" s="290"/>
      <c r="C19" s="290"/>
      <c r="D19" s="290"/>
      <c r="E19" s="290"/>
      <c r="F19" s="290"/>
      <c r="G19" s="290"/>
      <c r="H19" s="290"/>
      <c r="I19" s="301"/>
      <c r="J19" s="344"/>
      <c r="K19" s="344"/>
      <c r="L19" s="345"/>
      <c r="M19" s="346"/>
      <c r="N19" s="346"/>
      <c r="O19" s="346"/>
      <c r="P19" s="346"/>
      <c r="Q19" s="347"/>
      <c r="R19" s="348"/>
      <c r="S19" s="349"/>
      <c r="T19" s="350" t="s">
        <v>226</v>
      </c>
    </row>
    <row r="20" spans="1:20" ht="15" thickBot="1" x14ac:dyDescent="0.25">
      <c r="A20" s="351"/>
      <c r="B20" s="352"/>
      <c r="C20" s="352"/>
      <c r="D20" s="352"/>
      <c r="E20" s="352"/>
      <c r="F20" s="352"/>
      <c r="G20" s="352"/>
      <c r="H20" s="352"/>
      <c r="I20" s="352"/>
      <c r="J20" s="352"/>
      <c r="K20" s="352"/>
      <c r="L20" s="352"/>
      <c r="M20" s="352"/>
      <c r="N20" s="352"/>
      <c r="O20" s="352"/>
      <c r="P20" s="352"/>
      <c r="Q20" s="352"/>
      <c r="R20" s="352"/>
      <c r="S20" s="352"/>
      <c r="T20" s="352"/>
    </row>
    <row r="21" spans="1:20" ht="15.75" thickTop="1" thickBot="1" x14ac:dyDescent="0.25">
      <c r="A21" s="353" t="s">
        <v>227</v>
      </c>
      <c r="B21" s="354"/>
      <c r="C21" s="354"/>
      <c r="D21" s="354"/>
      <c r="E21" s="354"/>
      <c r="F21" s="354"/>
      <c r="G21" s="354"/>
      <c r="H21" s="354"/>
      <c r="I21" s="355"/>
      <c r="J21" s="356"/>
      <c r="K21" s="356"/>
      <c r="L21" s="357"/>
      <c r="M21" s="357"/>
      <c r="N21" s="358"/>
      <c r="O21" s="358"/>
      <c r="P21" s="358"/>
      <c r="Q21" s="359"/>
      <c r="R21" s="360"/>
      <c r="S21" s="360"/>
      <c r="T21" s="360"/>
    </row>
    <row r="22" spans="1:20" ht="15" thickTop="1" x14ac:dyDescent="0.2">
      <c r="A22" s="361" t="s">
        <v>228</v>
      </c>
      <c r="B22" s="290" t="s">
        <v>4</v>
      </c>
      <c r="C22" s="290" t="s">
        <v>229</v>
      </c>
      <c r="D22" s="290" t="s">
        <v>230</v>
      </c>
      <c r="E22" s="290">
        <v>33</v>
      </c>
      <c r="F22" s="290">
        <v>33</v>
      </c>
      <c r="G22" s="290">
        <v>48</v>
      </c>
      <c r="H22" s="290">
        <v>48</v>
      </c>
      <c r="I22" s="301">
        <v>47</v>
      </c>
      <c r="J22" s="302">
        <v>34</v>
      </c>
      <c r="K22" s="362">
        <f>+K23+K27+K28+K30+K34</f>
        <v>33</v>
      </c>
      <c r="L22" s="363">
        <v>28</v>
      </c>
      <c r="M22" s="363">
        <v>24</v>
      </c>
      <c r="N22" s="364">
        <v>22</v>
      </c>
      <c r="O22" s="365">
        <v>2</v>
      </c>
      <c r="P22" s="366">
        <v>20</v>
      </c>
      <c r="Q22" s="367">
        <v>20</v>
      </c>
      <c r="R22" s="368">
        <v>20</v>
      </c>
      <c r="S22" s="369">
        <v>20</v>
      </c>
      <c r="T22" s="370">
        <v>20</v>
      </c>
    </row>
    <row r="23" spans="1:20" x14ac:dyDescent="0.2">
      <c r="A23" s="361" t="s">
        <v>231</v>
      </c>
      <c r="B23" s="290" t="s">
        <v>4</v>
      </c>
      <c r="C23" s="290" t="s">
        <v>229</v>
      </c>
      <c r="D23" s="290" t="s">
        <v>230</v>
      </c>
      <c r="E23" s="290">
        <v>16</v>
      </c>
      <c r="F23" s="290">
        <v>16</v>
      </c>
      <c r="G23" s="290">
        <v>22</v>
      </c>
      <c r="H23" s="290">
        <v>22</v>
      </c>
      <c r="I23" s="301">
        <v>19</v>
      </c>
      <c r="J23" s="302">
        <v>17</v>
      </c>
      <c r="K23" s="371">
        <f>SUM(K24:K26)</f>
        <v>16</v>
      </c>
      <c r="L23" s="372">
        <v>17</v>
      </c>
      <c r="M23" s="372">
        <v>17</v>
      </c>
      <c r="N23" s="373">
        <v>17</v>
      </c>
      <c r="O23" s="365">
        <v>17</v>
      </c>
      <c r="P23" s="374">
        <v>14</v>
      </c>
      <c r="Q23" s="375">
        <v>14</v>
      </c>
      <c r="R23" s="376">
        <v>14</v>
      </c>
      <c r="S23" s="377">
        <v>14</v>
      </c>
      <c r="T23" s="376">
        <v>14</v>
      </c>
    </row>
    <row r="24" spans="1:20" x14ac:dyDescent="0.2">
      <c r="A24" s="289" t="s">
        <v>232</v>
      </c>
      <c r="B24" s="290" t="s">
        <v>4</v>
      </c>
      <c r="C24" s="290" t="s">
        <v>229</v>
      </c>
      <c r="D24" s="290" t="s">
        <v>230</v>
      </c>
      <c r="E24" s="290">
        <v>1</v>
      </c>
      <c r="F24" s="290">
        <v>1</v>
      </c>
      <c r="G24" s="290">
        <v>1</v>
      </c>
      <c r="H24" s="290">
        <v>1</v>
      </c>
      <c r="I24" s="301">
        <v>1</v>
      </c>
      <c r="J24" s="302">
        <v>2</v>
      </c>
      <c r="K24" s="371">
        <v>2</v>
      </c>
      <c r="L24" s="378">
        <v>2</v>
      </c>
      <c r="M24" s="378">
        <v>3</v>
      </c>
      <c r="N24" s="373">
        <v>3</v>
      </c>
      <c r="O24" s="365">
        <v>3</v>
      </c>
      <c r="P24" s="374">
        <v>3</v>
      </c>
      <c r="Q24" s="375">
        <v>3</v>
      </c>
      <c r="R24" s="376">
        <v>3</v>
      </c>
      <c r="S24" s="377">
        <v>3</v>
      </c>
      <c r="T24" s="376">
        <v>3</v>
      </c>
    </row>
    <row r="25" spans="1:20" x14ac:dyDescent="0.2">
      <c r="A25" s="289" t="s">
        <v>233</v>
      </c>
      <c r="B25" s="290" t="s">
        <v>4</v>
      </c>
      <c r="C25" s="290" t="s">
        <v>229</v>
      </c>
      <c r="D25" s="290" t="s">
        <v>230</v>
      </c>
      <c r="E25" s="290">
        <v>5</v>
      </c>
      <c r="F25" s="290">
        <v>5</v>
      </c>
      <c r="G25" s="290">
        <v>6</v>
      </c>
      <c r="H25" s="290">
        <v>6</v>
      </c>
      <c r="I25" s="301">
        <v>5</v>
      </c>
      <c r="J25" s="302">
        <v>2</v>
      </c>
      <c r="K25" s="371">
        <v>2</v>
      </c>
      <c r="L25" s="378">
        <v>2</v>
      </c>
      <c r="M25" s="378">
        <v>1</v>
      </c>
      <c r="N25" s="373">
        <v>1</v>
      </c>
      <c r="O25" s="365">
        <v>1</v>
      </c>
      <c r="P25" s="374">
        <v>1</v>
      </c>
      <c r="Q25" s="375">
        <v>1</v>
      </c>
      <c r="R25" s="376">
        <v>1</v>
      </c>
      <c r="S25" s="377">
        <v>1</v>
      </c>
      <c r="T25" s="376">
        <v>1</v>
      </c>
    </row>
    <row r="26" spans="1:20" x14ac:dyDescent="0.2">
      <c r="A26" s="289" t="s">
        <v>234</v>
      </c>
      <c r="B26" s="290" t="s">
        <v>4</v>
      </c>
      <c r="C26" s="290" t="s">
        <v>229</v>
      </c>
      <c r="D26" s="290" t="s">
        <v>230</v>
      </c>
      <c r="E26" s="290">
        <v>10</v>
      </c>
      <c r="F26" s="290">
        <v>10</v>
      </c>
      <c r="G26" s="290">
        <v>15</v>
      </c>
      <c r="H26" s="290">
        <v>15</v>
      </c>
      <c r="I26" s="301">
        <v>13</v>
      </c>
      <c r="J26" s="302">
        <v>13</v>
      </c>
      <c r="K26" s="371">
        <v>12</v>
      </c>
      <c r="L26" s="372">
        <v>13</v>
      </c>
      <c r="M26" s="372">
        <v>13</v>
      </c>
      <c r="N26" s="373">
        <v>13</v>
      </c>
      <c r="O26" s="365">
        <v>13</v>
      </c>
      <c r="P26" s="374">
        <v>10</v>
      </c>
      <c r="Q26" s="375">
        <v>10</v>
      </c>
      <c r="R26" s="376">
        <v>10</v>
      </c>
      <c r="S26" s="377">
        <v>10</v>
      </c>
      <c r="T26" s="376">
        <v>10</v>
      </c>
    </row>
    <row r="27" spans="1:20" x14ac:dyDescent="0.2">
      <c r="A27" s="361" t="s">
        <v>235</v>
      </c>
      <c r="B27" s="290" t="s">
        <v>4</v>
      </c>
      <c r="C27" s="290" t="s">
        <v>229</v>
      </c>
      <c r="D27" s="290" t="s">
        <v>230</v>
      </c>
      <c r="E27" s="290">
        <v>15</v>
      </c>
      <c r="F27" s="290">
        <v>15</v>
      </c>
      <c r="G27" s="290">
        <v>24</v>
      </c>
      <c r="H27" s="290">
        <v>24</v>
      </c>
      <c r="I27" s="301">
        <v>26</v>
      </c>
      <c r="J27" s="302">
        <v>15</v>
      </c>
      <c r="K27" s="371">
        <v>14</v>
      </c>
      <c r="L27" s="372">
        <v>9</v>
      </c>
      <c r="M27" s="372">
        <v>7</v>
      </c>
      <c r="N27" s="373">
        <v>5</v>
      </c>
      <c r="O27" s="365">
        <v>5</v>
      </c>
      <c r="P27" s="374">
        <v>6</v>
      </c>
      <c r="Q27" s="375">
        <v>6</v>
      </c>
      <c r="R27" s="376">
        <v>6</v>
      </c>
      <c r="S27" s="377">
        <v>6</v>
      </c>
      <c r="T27" s="376">
        <v>6</v>
      </c>
    </row>
    <row r="28" spans="1:20" x14ac:dyDescent="0.2">
      <c r="A28" s="289" t="s">
        <v>236</v>
      </c>
      <c r="B28" s="290" t="s">
        <v>4</v>
      </c>
      <c r="C28" s="290" t="s">
        <v>229</v>
      </c>
      <c r="D28" s="290" t="s">
        <v>230</v>
      </c>
      <c r="E28" s="290">
        <v>2</v>
      </c>
      <c r="F28" s="290">
        <v>2</v>
      </c>
      <c r="G28" s="290">
        <v>2</v>
      </c>
      <c r="H28" s="290">
        <v>2</v>
      </c>
      <c r="I28" s="301">
        <v>2</v>
      </c>
      <c r="J28" s="302">
        <v>1</v>
      </c>
      <c r="K28" s="371">
        <v>1</v>
      </c>
      <c r="L28" s="372">
        <v>0</v>
      </c>
      <c r="M28" s="372">
        <v>0</v>
      </c>
      <c r="N28" s="373">
        <v>0</v>
      </c>
      <c r="O28" s="365">
        <v>0</v>
      </c>
      <c r="P28" s="374">
        <v>0</v>
      </c>
      <c r="Q28" s="375">
        <v>0</v>
      </c>
      <c r="R28" s="376">
        <v>0</v>
      </c>
      <c r="S28" s="377">
        <v>0</v>
      </c>
      <c r="T28" s="376">
        <v>0</v>
      </c>
    </row>
    <row r="29" spans="1:20" x14ac:dyDescent="0.2">
      <c r="A29" s="289" t="s">
        <v>237</v>
      </c>
      <c r="B29" s="290" t="s">
        <v>4</v>
      </c>
      <c r="C29" s="290" t="s">
        <v>229</v>
      </c>
      <c r="D29" s="290" t="s">
        <v>230</v>
      </c>
      <c r="E29" s="290">
        <v>35</v>
      </c>
      <c r="F29" s="290">
        <v>33</v>
      </c>
      <c r="G29" s="290">
        <v>48</v>
      </c>
      <c r="H29" s="290">
        <v>48</v>
      </c>
      <c r="I29" s="301">
        <v>47</v>
      </c>
      <c r="J29" s="302">
        <v>34</v>
      </c>
      <c r="K29" s="371">
        <f>SUM(K24:K28)</f>
        <v>31</v>
      </c>
      <c r="L29" s="372">
        <v>28</v>
      </c>
      <c r="M29" s="372">
        <v>24</v>
      </c>
      <c r="N29" s="373">
        <v>22</v>
      </c>
      <c r="O29" s="365">
        <v>22</v>
      </c>
      <c r="P29" s="374">
        <v>20</v>
      </c>
      <c r="Q29" s="375">
        <v>20</v>
      </c>
      <c r="R29" s="376">
        <v>20</v>
      </c>
      <c r="S29" s="377">
        <v>20</v>
      </c>
      <c r="T29" s="376">
        <v>20</v>
      </c>
    </row>
    <row r="30" spans="1:20" x14ac:dyDescent="0.2">
      <c r="A30" s="289" t="s">
        <v>238</v>
      </c>
      <c r="B30" s="290" t="s">
        <v>4</v>
      </c>
      <c r="C30" s="290" t="s">
        <v>229</v>
      </c>
      <c r="D30" s="290" t="s">
        <v>230</v>
      </c>
      <c r="E30" s="290">
        <v>1</v>
      </c>
      <c r="F30" s="290">
        <v>1</v>
      </c>
      <c r="G30" s="290">
        <v>1</v>
      </c>
      <c r="H30" s="290">
        <v>1</v>
      </c>
      <c r="I30" s="301">
        <v>1</v>
      </c>
      <c r="J30" s="302">
        <v>1</v>
      </c>
      <c r="K30" s="371">
        <v>1</v>
      </c>
      <c r="L30" s="372">
        <v>1</v>
      </c>
      <c r="M30" s="372">
        <v>1</v>
      </c>
      <c r="N30" s="373">
        <v>1</v>
      </c>
      <c r="O30" s="365">
        <v>1</v>
      </c>
      <c r="P30" s="374">
        <v>1</v>
      </c>
      <c r="Q30" s="375">
        <v>1</v>
      </c>
      <c r="R30" s="376">
        <v>1</v>
      </c>
      <c r="S30" s="377">
        <v>1</v>
      </c>
      <c r="T30" s="376">
        <v>1</v>
      </c>
    </row>
    <row r="31" spans="1:20" x14ac:dyDescent="0.2">
      <c r="A31" s="289" t="s">
        <v>239</v>
      </c>
      <c r="B31" s="290" t="s">
        <v>4</v>
      </c>
      <c r="C31" s="290" t="s">
        <v>229</v>
      </c>
      <c r="D31" s="290" t="s">
        <v>230</v>
      </c>
      <c r="E31" s="290">
        <v>6</v>
      </c>
      <c r="F31" s="290">
        <v>6</v>
      </c>
      <c r="G31" s="290">
        <v>28</v>
      </c>
      <c r="H31" s="290">
        <v>30</v>
      </c>
      <c r="I31" s="301">
        <v>30</v>
      </c>
      <c r="J31" s="302">
        <v>24</v>
      </c>
      <c r="K31" s="379">
        <v>23</v>
      </c>
      <c r="L31" s="380">
        <v>24</v>
      </c>
      <c r="M31" s="380">
        <v>20</v>
      </c>
      <c r="N31" s="373">
        <v>18</v>
      </c>
      <c r="O31" s="365">
        <v>18</v>
      </c>
      <c r="P31" s="374">
        <v>15</v>
      </c>
      <c r="Q31" s="375">
        <v>15</v>
      </c>
      <c r="R31" s="376">
        <v>15</v>
      </c>
      <c r="S31" s="377">
        <v>15</v>
      </c>
      <c r="T31" s="376">
        <v>15</v>
      </c>
    </row>
    <row r="32" spans="1:20" x14ac:dyDescent="0.2">
      <c r="A32" s="289" t="s">
        <v>240</v>
      </c>
      <c r="B32" s="290" t="s">
        <v>4</v>
      </c>
      <c r="C32" s="290" t="s">
        <v>229</v>
      </c>
      <c r="D32" s="290" t="s">
        <v>230</v>
      </c>
      <c r="E32" s="290">
        <v>22</v>
      </c>
      <c r="F32" s="290">
        <v>22</v>
      </c>
      <c r="G32" s="290">
        <v>2</v>
      </c>
      <c r="H32" s="290">
        <v>2</v>
      </c>
      <c r="I32" s="301">
        <v>3</v>
      </c>
      <c r="J32" s="302">
        <v>2</v>
      </c>
      <c r="K32" s="371">
        <v>2</v>
      </c>
      <c r="L32" s="372">
        <v>0</v>
      </c>
      <c r="M32" s="372">
        <v>0</v>
      </c>
      <c r="N32" s="373">
        <v>0</v>
      </c>
      <c r="O32" s="365">
        <v>0</v>
      </c>
      <c r="P32" s="374">
        <v>0</v>
      </c>
      <c r="Q32" s="375">
        <v>0</v>
      </c>
      <c r="R32" s="376">
        <v>0</v>
      </c>
      <c r="S32" s="377">
        <v>0</v>
      </c>
      <c r="T32" s="376">
        <v>0</v>
      </c>
    </row>
    <row r="33" spans="1:20" x14ac:dyDescent="0.2">
      <c r="A33" s="289" t="s">
        <v>241</v>
      </c>
      <c r="B33" s="290" t="s">
        <v>4</v>
      </c>
      <c r="C33" s="290" t="s">
        <v>229</v>
      </c>
      <c r="D33" s="290" t="s">
        <v>230</v>
      </c>
      <c r="E33" s="290">
        <v>2</v>
      </c>
      <c r="F33" s="290">
        <v>2</v>
      </c>
      <c r="G33" s="290">
        <v>4</v>
      </c>
      <c r="H33" s="290">
        <v>2</v>
      </c>
      <c r="I33" s="301">
        <v>3</v>
      </c>
      <c r="J33" s="302">
        <v>2</v>
      </c>
      <c r="K33" s="371">
        <v>3</v>
      </c>
      <c r="L33" s="372">
        <v>3</v>
      </c>
      <c r="M33" s="372">
        <v>2</v>
      </c>
      <c r="N33" s="373">
        <v>2</v>
      </c>
      <c r="O33" s="365">
        <v>2</v>
      </c>
      <c r="P33" s="374">
        <v>1</v>
      </c>
      <c r="Q33" s="375">
        <v>1</v>
      </c>
      <c r="R33" s="376">
        <v>1</v>
      </c>
      <c r="S33" s="377">
        <v>1</v>
      </c>
      <c r="T33" s="376">
        <v>1</v>
      </c>
    </row>
    <row r="34" spans="1:20" x14ac:dyDescent="0.2">
      <c r="A34" s="289" t="s">
        <v>242</v>
      </c>
      <c r="B34" s="290" t="s">
        <v>4</v>
      </c>
      <c r="C34" s="290" t="s">
        <v>229</v>
      </c>
      <c r="D34" s="290" t="s">
        <v>230</v>
      </c>
      <c r="E34" s="290">
        <v>2</v>
      </c>
      <c r="F34" s="290">
        <v>2</v>
      </c>
      <c r="G34" s="290">
        <v>13</v>
      </c>
      <c r="H34" s="290">
        <v>13</v>
      </c>
      <c r="I34" s="301">
        <v>13</v>
      </c>
      <c r="J34" s="302">
        <v>1</v>
      </c>
      <c r="K34" s="371">
        <v>1</v>
      </c>
      <c r="L34" s="372">
        <v>2</v>
      </c>
      <c r="M34" s="372">
        <v>3</v>
      </c>
      <c r="N34" s="373">
        <v>3</v>
      </c>
      <c r="O34" s="365">
        <v>3</v>
      </c>
      <c r="P34" s="374">
        <v>3</v>
      </c>
      <c r="Q34" s="375">
        <v>3</v>
      </c>
      <c r="R34" s="376">
        <v>3</v>
      </c>
      <c r="S34" s="377">
        <v>3</v>
      </c>
      <c r="T34" s="376">
        <v>3</v>
      </c>
    </row>
    <row r="35" spans="1:20" x14ac:dyDescent="0.2">
      <c r="A35" s="289" t="s">
        <v>243</v>
      </c>
      <c r="B35" s="290" t="s">
        <v>4</v>
      </c>
      <c r="C35" s="290" t="s">
        <v>229</v>
      </c>
      <c r="D35" s="290" t="s">
        <v>230</v>
      </c>
      <c r="E35" s="290">
        <v>0</v>
      </c>
      <c r="F35" s="290">
        <v>0</v>
      </c>
      <c r="G35" s="290">
        <v>0</v>
      </c>
      <c r="H35" s="290">
        <v>0</v>
      </c>
      <c r="I35" s="301">
        <v>0</v>
      </c>
      <c r="J35" s="302">
        <v>0</v>
      </c>
      <c r="K35" s="371">
        <v>0</v>
      </c>
      <c r="L35" s="372">
        <v>0</v>
      </c>
      <c r="M35" s="372">
        <v>0</v>
      </c>
      <c r="N35" s="373">
        <v>0</v>
      </c>
      <c r="O35" s="365">
        <v>0</v>
      </c>
      <c r="P35" s="374">
        <v>0</v>
      </c>
      <c r="Q35" s="375">
        <v>0</v>
      </c>
      <c r="R35" s="376">
        <v>0</v>
      </c>
      <c r="S35" s="377">
        <v>0</v>
      </c>
      <c r="T35" s="376">
        <v>0</v>
      </c>
    </row>
    <row r="36" spans="1:20" x14ac:dyDescent="0.2">
      <c r="A36" s="289" t="s">
        <v>244</v>
      </c>
      <c r="B36" s="290" t="s">
        <v>4</v>
      </c>
      <c r="C36" s="290"/>
      <c r="D36" s="290" t="s">
        <v>230</v>
      </c>
      <c r="E36" s="290">
        <v>2</v>
      </c>
      <c r="F36" s="290">
        <v>2</v>
      </c>
      <c r="G36" s="290">
        <v>2</v>
      </c>
      <c r="H36" s="290">
        <v>2</v>
      </c>
      <c r="I36" s="301">
        <v>0</v>
      </c>
      <c r="J36" s="302">
        <v>0</v>
      </c>
      <c r="K36" s="371">
        <v>0</v>
      </c>
      <c r="L36" s="372">
        <v>0</v>
      </c>
      <c r="M36" s="372">
        <v>0</v>
      </c>
      <c r="N36" s="373">
        <v>0</v>
      </c>
      <c r="O36" s="365">
        <v>0</v>
      </c>
      <c r="P36" s="374">
        <v>0</v>
      </c>
      <c r="Q36" s="375">
        <v>0</v>
      </c>
      <c r="R36" s="376">
        <v>0</v>
      </c>
      <c r="S36" s="377">
        <v>0</v>
      </c>
      <c r="T36" s="376">
        <v>0</v>
      </c>
    </row>
    <row r="37" spans="1:20" x14ac:dyDescent="0.2">
      <c r="A37" s="353" t="s">
        <v>245</v>
      </c>
      <c r="B37" s="354"/>
      <c r="C37" s="354"/>
      <c r="D37" s="354"/>
      <c r="E37" s="354"/>
      <c r="F37" s="354"/>
      <c r="G37" s="354"/>
      <c r="H37" s="354"/>
      <c r="I37" s="355"/>
      <c r="J37" s="381"/>
      <c r="K37" s="382"/>
      <c r="L37" s="381"/>
      <c r="M37" s="381"/>
      <c r="N37" s="382"/>
      <c r="O37" s="383"/>
      <c r="P37" s="384"/>
      <c r="Q37" s="385"/>
      <c r="R37" s="386"/>
      <c r="S37" s="387"/>
      <c r="T37" s="386"/>
    </row>
    <row r="38" spans="1:20" x14ac:dyDescent="0.2">
      <c r="A38" s="361" t="s">
        <v>246</v>
      </c>
      <c r="B38" s="290" t="s">
        <v>4</v>
      </c>
      <c r="C38" s="290" t="s">
        <v>229</v>
      </c>
      <c r="D38" s="290" t="s">
        <v>215</v>
      </c>
      <c r="E38" s="290">
        <v>0</v>
      </c>
      <c r="F38" s="290">
        <v>0</v>
      </c>
      <c r="G38" s="290">
        <v>0</v>
      </c>
      <c r="H38" s="290">
        <v>0</v>
      </c>
      <c r="I38" s="301">
        <v>0</v>
      </c>
      <c r="J38" s="302">
        <v>0</v>
      </c>
      <c r="K38" s="371">
        <v>0</v>
      </c>
      <c r="L38" s="378">
        <v>0</v>
      </c>
      <c r="M38" s="378">
        <v>0</v>
      </c>
      <c r="N38" s="371">
        <v>0</v>
      </c>
      <c r="O38" s="388">
        <v>0</v>
      </c>
      <c r="P38" s="389">
        <v>0</v>
      </c>
      <c r="Q38" s="390">
        <v>0</v>
      </c>
      <c r="R38" s="376">
        <v>0</v>
      </c>
      <c r="S38" s="377">
        <v>0</v>
      </c>
      <c r="T38" s="376">
        <v>0</v>
      </c>
    </row>
    <row r="39" spans="1:20" x14ac:dyDescent="0.2">
      <c r="A39" s="361" t="s">
        <v>247</v>
      </c>
      <c r="B39" s="290" t="s">
        <v>4</v>
      </c>
      <c r="C39" s="290" t="s">
        <v>229</v>
      </c>
      <c r="D39" s="290" t="s">
        <v>230</v>
      </c>
      <c r="E39" s="290">
        <v>77</v>
      </c>
      <c r="F39" s="290">
        <v>77</v>
      </c>
      <c r="G39" s="290">
        <v>83</v>
      </c>
      <c r="H39" s="290">
        <v>111</v>
      </c>
      <c r="I39" s="301">
        <v>99</v>
      </c>
      <c r="J39" s="302">
        <v>109</v>
      </c>
      <c r="K39" s="391">
        <f>118+35</f>
        <v>153</v>
      </c>
      <c r="L39" s="378">
        <f>118+35</f>
        <v>153</v>
      </c>
      <c r="M39" s="378">
        <f>118+35</f>
        <v>153</v>
      </c>
      <c r="N39" s="371">
        <v>59</v>
      </c>
      <c r="O39" s="388">
        <v>59</v>
      </c>
      <c r="P39" s="389">
        <v>59</v>
      </c>
      <c r="Q39" s="390">
        <v>59</v>
      </c>
      <c r="R39" s="376">
        <v>59</v>
      </c>
      <c r="S39" s="377">
        <v>59</v>
      </c>
      <c r="T39" s="376">
        <v>59</v>
      </c>
    </row>
    <row r="40" spans="1:20" x14ac:dyDescent="0.2">
      <c r="A40" s="289" t="s">
        <v>248</v>
      </c>
      <c r="B40" s="290" t="s">
        <v>4</v>
      </c>
      <c r="C40" s="290" t="s">
        <v>229</v>
      </c>
      <c r="D40" s="290" t="s">
        <v>230</v>
      </c>
      <c r="E40" s="290">
        <v>58</v>
      </c>
      <c r="F40" s="290">
        <v>58</v>
      </c>
      <c r="G40" s="290">
        <v>64</v>
      </c>
      <c r="H40" s="290">
        <v>87</v>
      </c>
      <c r="I40" s="301">
        <v>80</v>
      </c>
      <c r="J40" s="302">
        <v>78</v>
      </c>
      <c r="K40" s="371">
        <f>78+14+26</f>
        <v>118</v>
      </c>
      <c r="L40" s="378">
        <v>118</v>
      </c>
      <c r="M40" s="378">
        <v>118</v>
      </c>
      <c r="N40" s="371">
        <v>51</v>
      </c>
      <c r="O40" s="388">
        <v>51</v>
      </c>
      <c r="P40" s="389">
        <v>51</v>
      </c>
      <c r="Q40" s="390">
        <v>51</v>
      </c>
      <c r="R40" s="376">
        <v>51</v>
      </c>
      <c r="S40" s="377">
        <v>51</v>
      </c>
      <c r="T40" s="376">
        <v>51</v>
      </c>
    </row>
    <row r="41" spans="1:20" ht="15" thickBot="1" x14ac:dyDescent="0.25">
      <c r="A41" s="392" t="s">
        <v>249</v>
      </c>
      <c r="B41" s="393" t="s">
        <v>4</v>
      </c>
      <c r="C41" s="393" t="s">
        <v>229</v>
      </c>
      <c r="D41" s="393" t="s">
        <v>230</v>
      </c>
      <c r="E41" s="393">
        <v>19</v>
      </c>
      <c r="F41" s="393">
        <v>19</v>
      </c>
      <c r="G41" s="393">
        <v>19</v>
      </c>
      <c r="H41" s="393">
        <v>24</v>
      </c>
      <c r="I41" s="394">
        <v>19</v>
      </c>
      <c r="J41" s="344">
        <v>31</v>
      </c>
      <c r="K41" s="395">
        <f>31+4</f>
        <v>35</v>
      </c>
      <c r="L41" s="396">
        <v>35</v>
      </c>
      <c r="M41" s="397">
        <v>35</v>
      </c>
      <c r="N41" s="395">
        <v>8</v>
      </c>
      <c r="O41" s="398">
        <v>8</v>
      </c>
      <c r="P41" s="395">
        <v>8</v>
      </c>
      <c r="Q41" s="399">
        <v>8</v>
      </c>
      <c r="R41" s="400">
        <v>8</v>
      </c>
      <c r="S41" s="401">
        <v>8</v>
      </c>
      <c r="T41" s="400">
        <v>8</v>
      </c>
    </row>
  </sheetData>
  <mergeCells count="7">
    <mergeCell ref="A1:T1"/>
    <mergeCell ref="A8:A10"/>
    <mergeCell ref="B8:B10"/>
    <mergeCell ref="C8:C10"/>
    <mergeCell ref="D8:D10"/>
    <mergeCell ref="J8:T8"/>
    <mergeCell ref="Q9:T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zoomScaleNormal="75" zoomScaleSheetLayoutView="100" workbookViewId="0">
      <selection activeCell="A5" sqref="A5"/>
    </sheetView>
  </sheetViews>
  <sheetFormatPr baseColWidth="10" defaultRowHeight="12.75" x14ac:dyDescent="0.2"/>
  <cols>
    <col min="1" max="1" width="57.7109375" customWidth="1"/>
    <col min="2" max="2" width="10.7109375" customWidth="1"/>
    <col min="3" max="3" width="11.42578125" customWidth="1"/>
    <col min="4" max="5" width="10.7109375" hidden="1" customWidth="1"/>
    <col min="6" max="6" width="9.5703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86" t="s">
        <v>27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8"/>
    </row>
    <row r="2" spans="1:15" s="1" customFormat="1" ht="15" customHeight="1" x14ac:dyDescent="0.25">
      <c r="A2" s="491" t="s">
        <v>51</v>
      </c>
      <c r="B2" s="492"/>
      <c r="C2" s="492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5" s="1" customFormat="1" ht="15" customHeight="1" x14ac:dyDescent="0.25">
      <c r="A3" s="28" t="s">
        <v>35</v>
      </c>
      <c r="B3" s="135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5" s="1" customFormat="1" ht="15" customHeight="1" x14ac:dyDescent="0.25">
      <c r="A4" s="28" t="s">
        <v>52</v>
      </c>
      <c r="B4" s="135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5" s="1" customFormat="1" ht="15" customHeight="1" x14ac:dyDescent="0.25">
      <c r="A5" s="28" t="s">
        <v>53</v>
      </c>
      <c r="B5" s="135"/>
      <c r="C5" s="25"/>
      <c r="D5" s="7"/>
      <c r="E5" s="7"/>
      <c r="F5" s="140"/>
      <c r="G5" s="7"/>
      <c r="H5" s="7"/>
      <c r="I5" s="7"/>
      <c r="J5" s="7"/>
      <c r="K5" s="26"/>
      <c r="L5" s="7"/>
      <c r="M5" s="7"/>
      <c r="N5" s="7"/>
    </row>
    <row r="6" spans="1:15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5" x14ac:dyDescent="0.2">
      <c r="A7" s="493" t="s">
        <v>3</v>
      </c>
      <c r="B7" s="496" t="s">
        <v>0</v>
      </c>
      <c r="C7" s="496" t="s">
        <v>1</v>
      </c>
      <c r="D7" s="136"/>
      <c r="E7" s="136"/>
      <c r="F7" s="489"/>
      <c r="G7" s="489"/>
      <c r="H7" s="489"/>
      <c r="I7" s="489"/>
      <c r="J7" s="489"/>
      <c r="K7" s="490"/>
      <c r="L7" s="69"/>
      <c r="M7" s="4"/>
      <c r="N7" s="4"/>
    </row>
    <row r="8" spans="1:15" x14ac:dyDescent="0.2">
      <c r="A8" s="494"/>
      <c r="B8" s="497"/>
      <c r="C8" s="497"/>
      <c r="D8" s="137"/>
      <c r="E8" s="137">
        <v>2006</v>
      </c>
      <c r="F8" s="3">
        <v>2022</v>
      </c>
      <c r="G8" s="3">
        <v>2023</v>
      </c>
      <c r="H8" s="499">
        <v>2023</v>
      </c>
      <c r="I8" s="500"/>
      <c r="J8" s="500"/>
      <c r="K8" s="501"/>
      <c r="L8" s="139">
        <v>2015</v>
      </c>
      <c r="M8" s="5">
        <v>2016</v>
      </c>
      <c r="N8" s="5"/>
    </row>
    <row r="9" spans="1:15" ht="33.75" customHeight="1" thickBot="1" x14ac:dyDescent="0.25">
      <c r="A9" s="495"/>
      <c r="B9" s="498"/>
      <c r="C9" s="498"/>
      <c r="D9" s="138"/>
      <c r="E9" s="138" t="s">
        <v>22</v>
      </c>
      <c r="F9" s="138" t="s">
        <v>22</v>
      </c>
      <c r="G9" s="138" t="s">
        <v>2</v>
      </c>
      <c r="H9" s="138" t="s">
        <v>23</v>
      </c>
      <c r="I9" s="138" t="s">
        <v>25</v>
      </c>
      <c r="J9" s="138" t="s">
        <v>26</v>
      </c>
      <c r="K9" s="6" t="s">
        <v>28</v>
      </c>
      <c r="L9" s="58" t="s">
        <v>2</v>
      </c>
      <c r="M9" s="6" t="s">
        <v>2</v>
      </c>
      <c r="N9" s="6"/>
    </row>
    <row r="10" spans="1:15" ht="13.5" thickBot="1" x14ac:dyDescent="0.25">
      <c r="A10" s="51" t="s">
        <v>54</v>
      </c>
      <c r="B10" s="42"/>
      <c r="C10" s="42"/>
      <c r="D10" s="42"/>
      <c r="E10" s="42"/>
      <c r="F10" s="106"/>
      <c r="G10" s="92"/>
      <c r="H10" s="107"/>
      <c r="I10" s="107"/>
      <c r="J10" s="107"/>
      <c r="K10" s="108"/>
      <c r="L10" s="38"/>
      <c r="M10" s="39"/>
      <c r="N10" s="38"/>
    </row>
    <row r="11" spans="1:15" s="145" customFormat="1" x14ac:dyDescent="0.2">
      <c r="A11" s="52" t="s">
        <v>55</v>
      </c>
      <c r="B11" s="31" t="s">
        <v>4</v>
      </c>
      <c r="C11" s="31" t="s">
        <v>56</v>
      </c>
      <c r="D11" s="31"/>
      <c r="E11" s="32"/>
      <c r="F11" s="53">
        <v>406</v>
      </c>
      <c r="G11" s="85">
        <v>400</v>
      </c>
      <c r="H11" s="85">
        <v>112</v>
      </c>
      <c r="I11" s="53">
        <v>90</v>
      </c>
      <c r="J11" s="141">
        <v>98</v>
      </c>
      <c r="K11" s="83">
        <v>31</v>
      </c>
      <c r="L11" s="142"/>
      <c r="M11" s="143"/>
      <c r="N11" s="144"/>
      <c r="O11" s="120"/>
    </row>
    <row r="12" spans="1:15" s="145" customFormat="1" ht="13.5" thickBot="1" x14ac:dyDescent="0.25">
      <c r="A12" s="146" t="s">
        <v>57</v>
      </c>
      <c r="B12" s="147" t="s">
        <v>4</v>
      </c>
      <c r="C12" s="147" t="s">
        <v>56</v>
      </c>
      <c r="D12" s="147"/>
      <c r="E12" s="148"/>
      <c r="F12" s="149">
        <v>604</v>
      </c>
      <c r="G12" s="150">
        <v>700</v>
      </c>
      <c r="H12" s="150">
        <v>200</v>
      </c>
      <c r="I12" s="149">
        <v>200</v>
      </c>
      <c r="J12" s="151">
        <v>200</v>
      </c>
      <c r="K12" s="152">
        <v>200</v>
      </c>
      <c r="L12" s="153"/>
      <c r="M12" s="154"/>
      <c r="N12" s="155"/>
      <c r="O12" s="120"/>
    </row>
    <row r="13" spans="1:15" ht="27" customHeight="1" thickBot="1" x14ac:dyDescent="0.25">
      <c r="A13" s="531"/>
      <c r="B13" s="532"/>
      <c r="C13" s="532"/>
      <c r="D13" s="532"/>
      <c r="E13" s="532"/>
      <c r="F13" s="532"/>
      <c r="G13" s="532"/>
      <c r="H13" s="532"/>
      <c r="I13" s="532"/>
      <c r="J13" s="532"/>
      <c r="K13" s="533"/>
      <c r="O13" s="120"/>
    </row>
    <row r="14" spans="1:15" x14ac:dyDescent="0.2">
      <c r="O14" s="120"/>
    </row>
    <row r="15" spans="1:15" x14ac:dyDescent="0.2">
      <c r="A15" s="156" t="s">
        <v>58</v>
      </c>
      <c r="B15" s="156"/>
      <c r="C15" s="156"/>
      <c r="D15" s="156"/>
      <c r="E15" s="156"/>
      <c r="F15" s="156"/>
      <c r="G15" s="156"/>
      <c r="H15" s="156"/>
      <c r="I15" s="156"/>
      <c r="J15" s="156"/>
      <c r="K15" s="156"/>
      <c r="O15" s="120"/>
    </row>
    <row r="16" spans="1:15" x14ac:dyDescent="0.2">
      <c r="O16" s="120"/>
    </row>
    <row r="17" spans="15:15" x14ac:dyDescent="0.2">
      <c r="O17" s="120"/>
    </row>
    <row r="18" spans="15:15" x14ac:dyDescent="0.2">
      <c r="O18" s="120"/>
    </row>
    <row r="19" spans="15:15" x14ac:dyDescent="0.2">
      <c r="O19" s="120"/>
    </row>
    <row r="20" spans="15:15" x14ac:dyDescent="0.2">
      <c r="O20" s="120"/>
    </row>
    <row r="21" spans="15:15" x14ac:dyDescent="0.2">
      <c r="O21" s="120"/>
    </row>
    <row r="22" spans="15:15" x14ac:dyDescent="0.2">
      <c r="O22" s="120"/>
    </row>
    <row r="34" spans="15:15" x14ac:dyDescent="0.2">
      <c r="O34" s="120"/>
    </row>
    <row r="35" spans="15:15" x14ac:dyDescent="0.2">
      <c r="O35" s="120"/>
    </row>
    <row r="36" spans="15:15" x14ac:dyDescent="0.2">
      <c r="O36" s="120"/>
    </row>
    <row r="37" spans="15:15" x14ac:dyDescent="0.2">
      <c r="O37" s="120"/>
    </row>
    <row r="38" spans="15:15" x14ac:dyDescent="0.2">
      <c r="O38" s="120"/>
    </row>
    <row r="40" spans="15:15" x14ac:dyDescent="0.2">
      <c r="O40" s="120"/>
    </row>
    <row r="41" spans="15:15" x14ac:dyDescent="0.2">
      <c r="O41" s="120"/>
    </row>
    <row r="42" spans="15:15" x14ac:dyDescent="0.2">
      <c r="O42" s="120"/>
    </row>
    <row r="43" spans="15:15" x14ac:dyDescent="0.2">
      <c r="O43" s="120"/>
    </row>
    <row r="44" spans="15:15" x14ac:dyDescent="0.2">
      <c r="O44" s="120"/>
    </row>
    <row r="45" spans="15:15" x14ac:dyDescent="0.2">
      <c r="O45" s="120"/>
    </row>
    <row r="46" spans="15:15" x14ac:dyDescent="0.2">
      <c r="O46" s="120"/>
    </row>
    <row r="47" spans="15:15" x14ac:dyDescent="0.2">
      <c r="O47" s="120"/>
    </row>
    <row r="48" spans="15:15" x14ac:dyDescent="0.2">
      <c r="O48" s="120"/>
    </row>
    <row r="49" spans="15:15" x14ac:dyDescent="0.2">
      <c r="O49" s="120"/>
    </row>
    <row r="50" spans="15:15" x14ac:dyDescent="0.2">
      <c r="O50" s="120"/>
    </row>
  </sheetData>
  <mergeCells count="8">
    <mergeCell ref="A13:K13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0" right="0" top="0.43307086614173229" bottom="0" header="0" footer="0"/>
  <pageSetup paperSize="9" scale="9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abSelected="1" workbookViewId="0">
      <selection activeCell="A5" sqref="A5"/>
    </sheetView>
  </sheetViews>
  <sheetFormatPr baseColWidth="10" defaultRowHeight="15" x14ac:dyDescent="0.25"/>
  <cols>
    <col min="1" max="1" width="12.5703125" style="237" customWidth="1"/>
    <col min="2" max="2" width="51.28515625" style="237" customWidth="1"/>
    <col min="3" max="3" width="9.85546875" style="237" customWidth="1"/>
    <col min="4" max="4" width="11" style="237" customWidth="1"/>
    <col min="5" max="5" width="19.42578125" style="237" customWidth="1"/>
    <col min="6" max="6" width="18.5703125" style="237" bestFit="1" customWidth="1"/>
    <col min="7" max="7" width="18.5703125" style="267" bestFit="1" customWidth="1"/>
    <col min="8" max="8" width="18.5703125" style="237" bestFit="1" customWidth="1"/>
    <col min="9" max="9" width="18.140625" style="237" customWidth="1"/>
    <col min="10" max="14" width="18.5703125" style="237" bestFit="1" customWidth="1"/>
    <col min="15" max="15" width="17.5703125" style="237" bestFit="1" customWidth="1"/>
    <col min="16" max="16384" width="11.42578125" style="237"/>
  </cols>
  <sheetData>
    <row r="1" spans="1:16" x14ac:dyDescent="0.25">
      <c r="A1" s="537" t="s">
        <v>146</v>
      </c>
      <c r="B1" s="538"/>
      <c r="C1" s="539" t="s">
        <v>147</v>
      </c>
      <c r="D1" s="540"/>
      <c r="E1" s="540"/>
      <c r="F1" s="540"/>
      <c r="G1" s="540"/>
      <c r="H1" s="540"/>
      <c r="I1" s="540"/>
      <c r="J1" s="540"/>
      <c r="K1" s="540"/>
      <c r="L1" s="540"/>
      <c r="M1" s="540"/>
      <c r="N1" s="541"/>
    </row>
    <row r="2" spans="1:16" x14ac:dyDescent="0.25">
      <c r="A2" s="537" t="s">
        <v>148</v>
      </c>
      <c r="B2" s="538"/>
      <c r="C2" s="542"/>
      <c r="D2" s="543"/>
      <c r="E2" s="543"/>
      <c r="F2" s="543"/>
      <c r="G2" s="543"/>
      <c r="H2" s="543"/>
      <c r="I2" s="543"/>
      <c r="J2" s="543"/>
      <c r="K2" s="543"/>
      <c r="L2" s="543"/>
      <c r="M2" s="543"/>
      <c r="N2" s="544"/>
    </row>
    <row r="3" spans="1:16" x14ac:dyDescent="0.25">
      <c r="A3" s="537" t="s">
        <v>149</v>
      </c>
      <c r="B3" s="538"/>
      <c r="C3" s="545" t="s">
        <v>150</v>
      </c>
      <c r="D3" s="546"/>
      <c r="E3" s="546"/>
      <c r="F3" s="546"/>
      <c r="G3" s="546"/>
      <c r="H3" s="546"/>
      <c r="I3" s="546"/>
      <c r="J3" s="546"/>
      <c r="K3" s="546"/>
      <c r="L3" s="546"/>
      <c r="M3" s="546"/>
      <c r="N3" s="547"/>
    </row>
    <row r="4" spans="1:16" x14ac:dyDescent="0.25">
      <c r="A4" s="536" t="s">
        <v>151</v>
      </c>
      <c r="B4" s="548"/>
      <c r="C4" s="550" t="s">
        <v>152</v>
      </c>
      <c r="D4" s="550" t="s">
        <v>153</v>
      </c>
      <c r="E4" s="534">
        <v>2021</v>
      </c>
      <c r="F4" s="534">
        <v>2022</v>
      </c>
      <c r="G4" s="534">
        <v>2023</v>
      </c>
      <c r="H4" s="539">
        <v>2023</v>
      </c>
      <c r="I4" s="540"/>
      <c r="J4" s="540"/>
      <c r="K4" s="540"/>
      <c r="L4" s="556">
        <v>2023</v>
      </c>
      <c r="M4" s="534">
        <v>2024</v>
      </c>
      <c r="N4" s="534">
        <v>2025</v>
      </c>
    </row>
    <row r="5" spans="1:16" x14ac:dyDescent="0.25">
      <c r="A5" s="549"/>
      <c r="B5" s="548"/>
      <c r="C5" s="551"/>
      <c r="D5" s="552"/>
      <c r="E5" s="535"/>
      <c r="F5" s="535"/>
      <c r="G5" s="535"/>
      <c r="H5" s="545"/>
      <c r="I5" s="546"/>
      <c r="J5" s="546"/>
      <c r="K5" s="546"/>
      <c r="L5" s="556"/>
      <c r="M5" s="535"/>
      <c r="N5" s="535"/>
    </row>
    <row r="6" spans="1:16" ht="25.5" x14ac:dyDescent="0.25">
      <c r="A6" s="549"/>
      <c r="B6" s="548"/>
      <c r="C6" s="551"/>
      <c r="D6" s="552"/>
      <c r="E6" s="238" t="s">
        <v>154</v>
      </c>
      <c r="F6" s="238" t="s">
        <v>154</v>
      </c>
      <c r="G6" s="238" t="s">
        <v>155</v>
      </c>
      <c r="H6" s="238" t="s">
        <v>156</v>
      </c>
      <c r="I6" s="238" t="s">
        <v>157</v>
      </c>
      <c r="J6" s="238" t="s">
        <v>158</v>
      </c>
      <c r="K6" s="238" t="s">
        <v>159</v>
      </c>
      <c r="L6" s="238" t="s">
        <v>154</v>
      </c>
      <c r="M6" s="238" t="s">
        <v>155</v>
      </c>
      <c r="N6" s="238" t="s">
        <v>155</v>
      </c>
    </row>
    <row r="7" spans="1:16" x14ac:dyDescent="0.25">
      <c r="A7" s="536" t="s">
        <v>160</v>
      </c>
      <c r="B7" s="239" t="s">
        <v>161</v>
      </c>
      <c r="C7" s="240" t="s">
        <v>4</v>
      </c>
      <c r="D7" s="240" t="s">
        <v>162</v>
      </c>
      <c r="E7" s="241">
        <v>25856696</v>
      </c>
      <c r="F7" s="241">
        <v>25328681</v>
      </c>
      <c r="G7" s="242">
        <v>26000000</v>
      </c>
      <c r="H7" s="243">
        <v>5647363</v>
      </c>
      <c r="I7" s="244">
        <v>6013555</v>
      </c>
      <c r="J7" s="244">
        <v>6390329</v>
      </c>
      <c r="K7" s="244">
        <v>5870081</v>
      </c>
      <c r="L7" s="241">
        <v>23921328</v>
      </c>
      <c r="M7" s="242">
        <v>27300000</v>
      </c>
      <c r="N7" s="242">
        <v>28665000</v>
      </c>
      <c r="O7" s="245"/>
      <c r="P7" s="246"/>
    </row>
    <row r="8" spans="1:16" x14ac:dyDescent="0.25">
      <c r="A8" s="536"/>
      <c r="B8" s="239" t="s">
        <v>163</v>
      </c>
      <c r="C8" s="240" t="s">
        <v>164</v>
      </c>
      <c r="D8" s="240" t="s">
        <v>162</v>
      </c>
      <c r="E8" s="247">
        <v>5620001855.3999996</v>
      </c>
      <c r="F8" s="247">
        <v>8654915631.6000004</v>
      </c>
      <c r="G8" s="247">
        <v>17309831263.200001</v>
      </c>
      <c r="H8" s="247">
        <v>2952650261.4000001</v>
      </c>
      <c r="I8" s="247">
        <v>3650020781.0999999</v>
      </c>
      <c r="J8" s="247">
        <v>4726846034.6999998</v>
      </c>
      <c r="K8" s="247">
        <v>5633112383.3999996</v>
      </c>
      <c r="L8" s="241">
        <v>16962629460.6</v>
      </c>
      <c r="M8" s="247">
        <v>34619662526.400002</v>
      </c>
      <c r="N8" s="247">
        <v>51929493789.600006</v>
      </c>
      <c r="O8" s="245"/>
      <c r="P8" s="246"/>
    </row>
    <row r="9" spans="1:16" x14ac:dyDescent="0.25">
      <c r="A9" s="536"/>
      <c r="B9" s="239" t="s">
        <v>165</v>
      </c>
      <c r="C9" s="240" t="s">
        <v>164</v>
      </c>
      <c r="D9" s="240" t="s">
        <v>162</v>
      </c>
      <c r="E9" s="247">
        <v>321100860</v>
      </c>
      <c r="F9" s="247">
        <v>558286460</v>
      </c>
      <c r="G9" s="247">
        <v>1116572920</v>
      </c>
      <c r="H9" s="248">
        <v>283674470</v>
      </c>
      <c r="I9" s="247">
        <v>392936200</v>
      </c>
      <c r="J9" s="249">
        <v>444419600</v>
      </c>
      <c r="K9" s="247">
        <v>442217100</v>
      </c>
      <c r="L9" s="241">
        <v>1563247370</v>
      </c>
      <c r="M9" s="247">
        <v>2233145840</v>
      </c>
      <c r="N9" s="247">
        <v>3349718760</v>
      </c>
      <c r="O9" s="245"/>
      <c r="P9" s="246"/>
    </row>
    <row r="10" spans="1:16" x14ac:dyDescent="0.25">
      <c r="A10" s="536"/>
      <c r="B10" s="250" t="s">
        <v>166</v>
      </c>
      <c r="C10" s="251" t="s">
        <v>4</v>
      </c>
      <c r="D10" s="251" t="s">
        <v>162</v>
      </c>
      <c r="E10" s="252">
        <v>603</v>
      </c>
      <c r="F10" s="252">
        <v>639</v>
      </c>
      <c r="G10" s="252">
        <v>639</v>
      </c>
      <c r="H10" s="252">
        <v>621</v>
      </c>
      <c r="I10" s="252">
        <v>639</v>
      </c>
      <c r="J10" s="252">
        <v>639</v>
      </c>
      <c r="K10" s="252">
        <v>639</v>
      </c>
      <c r="L10" s="252">
        <v>639</v>
      </c>
      <c r="M10" s="252">
        <v>639</v>
      </c>
      <c r="N10" s="252">
        <v>639</v>
      </c>
      <c r="O10" s="245"/>
    </row>
    <row r="11" spans="1:16" x14ac:dyDescent="0.25">
      <c r="A11" s="536"/>
      <c r="B11" s="239" t="s">
        <v>167</v>
      </c>
      <c r="C11" s="240" t="s">
        <v>164</v>
      </c>
      <c r="D11" s="240" t="s">
        <v>162</v>
      </c>
      <c r="E11" s="247">
        <v>2130841250</v>
      </c>
      <c r="F11" s="247">
        <v>3875464550</v>
      </c>
      <c r="G11" s="247">
        <v>7750929100</v>
      </c>
      <c r="H11" s="247">
        <v>2080256640</v>
      </c>
      <c r="I11" s="247">
        <v>2378967870</v>
      </c>
      <c r="J11" s="247">
        <v>2924683730</v>
      </c>
      <c r="K11" s="253">
        <v>3142644730</v>
      </c>
      <c r="L11" s="247">
        <v>10526552970</v>
      </c>
      <c r="M11" s="247">
        <v>15501858200</v>
      </c>
      <c r="N11" s="247">
        <v>23252787300</v>
      </c>
      <c r="O11" s="245"/>
    </row>
    <row r="12" spans="1:16" x14ac:dyDescent="0.25">
      <c r="A12" s="536"/>
      <c r="B12" s="239" t="s">
        <v>168</v>
      </c>
      <c r="C12" s="240" t="s">
        <v>169</v>
      </c>
      <c r="D12" s="240" t="s">
        <v>162</v>
      </c>
      <c r="E12" s="254">
        <v>3533733.4162520729</v>
      </c>
      <c r="F12" s="254">
        <v>6064889.7496087635</v>
      </c>
      <c r="G12" s="247">
        <v>12129779.499217527</v>
      </c>
      <c r="H12" s="247">
        <v>3349849.6618357487</v>
      </c>
      <c r="I12" s="247">
        <v>3722954.4131455398</v>
      </c>
      <c r="J12" s="247">
        <v>4576969.8435054775</v>
      </c>
      <c r="K12" s="247">
        <v>4918066.870109546</v>
      </c>
      <c r="L12" s="247">
        <v>16473478.826291081</v>
      </c>
      <c r="M12" s="247">
        <v>24259558.998435054</v>
      </c>
      <c r="N12" s="247">
        <v>36389338.497652583</v>
      </c>
      <c r="O12" s="245"/>
    </row>
    <row r="13" spans="1:16" x14ac:dyDescent="0.25">
      <c r="A13" s="536"/>
      <c r="B13" s="250" t="s">
        <v>170</v>
      </c>
      <c r="C13" s="251" t="s">
        <v>4</v>
      </c>
      <c r="D13" s="251" t="s">
        <v>162</v>
      </c>
      <c r="E13" s="252">
        <v>1148</v>
      </c>
      <c r="F13" s="252">
        <v>772</v>
      </c>
      <c r="G13" s="255">
        <v>772</v>
      </c>
      <c r="H13" s="255">
        <v>772</v>
      </c>
      <c r="I13" s="252">
        <v>772</v>
      </c>
      <c r="J13" s="252">
        <v>772</v>
      </c>
      <c r="K13" s="252">
        <v>772</v>
      </c>
      <c r="L13" s="252">
        <v>772</v>
      </c>
      <c r="M13" s="252">
        <v>772</v>
      </c>
      <c r="N13" s="252">
        <v>772</v>
      </c>
      <c r="O13" s="245"/>
    </row>
    <row r="14" spans="1:16" x14ac:dyDescent="0.25">
      <c r="A14" s="536"/>
      <c r="B14" s="239" t="s">
        <v>171</v>
      </c>
      <c r="C14" s="240" t="s">
        <v>164</v>
      </c>
      <c r="D14" s="240" t="s">
        <v>162</v>
      </c>
      <c r="E14" s="253">
        <v>4131198185</v>
      </c>
      <c r="F14" s="253">
        <v>7601858985</v>
      </c>
      <c r="G14" s="253">
        <v>15203717970</v>
      </c>
      <c r="H14" s="253">
        <v>2823719870</v>
      </c>
      <c r="I14" s="254">
        <v>3341798700</v>
      </c>
      <c r="J14" s="254">
        <v>3969479890</v>
      </c>
      <c r="K14" s="253">
        <v>4512323680</v>
      </c>
      <c r="L14" s="253">
        <v>14647322140</v>
      </c>
      <c r="M14" s="253">
        <v>30407435940</v>
      </c>
      <c r="N14" s="247">
        <v>45611153910</v>
      </c>
      <c r="O14" s="245"/>
    </row>
    <row r="15" spans="1:16" x14ac:dyDescent="0.25">
      <c r="A15" s="536"/>
      <c r="B15" s="239" t="s">
        <v>172</v>
      </c>
      <c r="C15" s="240" t="s">
        <v>169</v>
      </c>
      <c r="D15" s="240" t="s">
        <v>173</v>
      </c>
      <c r="E15" s="253">
        <v>3598604.6907665506</v>
      </c>
      <c r="F15" s="253">
        <v>9846967.5971502587</v>
      </c>
      <c r="G15" s="253">
        <v>19693935.194300517</v>
      </c>
      <c r="H15" s="253">
        <v>3657668.225388601</v>
      </c>
      <c r="I15" s="253">
        <v>4328754.7927461136</v>
      </c>
      <c r="J15" s="253">
        <v>5141813.3290155437</v>
      </c>
      <c r="K15" s="253">
        <v>5844978.8601036267</v>
      </c>
      <c r="L15" s="253">
        <v>18973215.207253885</v>
      </c>
      <c r="M15" s="253">
        <v>39387870.388601035</v>
      </c>
      <c r="N15" s="253">
        <v>59081805.582901552</v>
      </c>
      <c r="O15" s="245"/>
    </row>
    <row r="16" spans="1:16" x14ac:dyDescent="0.25">
      <c r="A16" s="536"/>
      <c r="B16" s="239" t="s">
        <v>174</v>
      </c>
      <c r="C16" s="240" t="s">
        <v>4</v>
      </c>
      <c r="D16" s="256" t="s">
        <v>162</v>
      </c>
      <c r="E16" s="256">
        <v>0</v>
      </c>
      <c r="F16" s="256">
        <v>0</v>
      </c>
      <c r="G16" s="242">
        <v>0</v>
      </c>
      <c r="H16" s="242">
        <v>0</v>
      </c>
      <c r="I16" s="242">
        <v>0</v>
      </c>
      <c r="J16" s="242">
        <v>0</v>
      </c>
      <c r="K16" s="256">
        <v>0</v>
      </c>
      <c r="L16" s="256">
        <v>0</v>
      </c>
      <c r="M16" s="256">
        <v>0</v>
      </c>
      <c r="N16" s="256">
        <v>0</v>
      </c>
      <c r="O16" s="245"/>
    </row>
    <row r="17" spans="1:16" x14ac:dyDescent="0.25">
      <c r="A17" s="536"/>
      <c r="B17" s="239" t="s">
        <v>175</v>
      </c>
      <c r="C17" s="240" t="s">
        <v>4</v>
      </c>
      <c r="D17" s="240" t="s">
        <v>162</v>
      </c>
      <c r="E17" s="242">
        <v>18</v>
      </c>
      <c r="F17" s="242">
        <v>17</v>
      </c>
      <c r="G17" s="242">
        <v>20</v>
      </c>
      <c r="H17" s="257">
        <v>1</v>
      </c>
      <c r="I17" s="242">
        <v>5</v>
      </c>
      <c r="J17" s="242">
        <v>6</v>
      </c>
      <c r="K17" s="242">
        <v>7</v>
      </c>
      <c r="L17" s="242">
        <v>19</v>
      </c>
      <c r="M17" s="242">
        <v>20</v>
      </c>
      <c r="N17" s="242">
        <v>20</v>
      </c>
      <c r="O17" s="245"/>
    </row>
    <row r="18" spans="1:16" x14ac:dyDescent="0.25">
      <c r="A18" s="536"/>
      <c r="B18" s="239" t="s">
        <v>176</v>
      </c>
      <c r="C18" s="258" t="s">
        <v>164</v>
      </c>
      <c r="D18" s="258" t="s">
        <v>162</v>
      </c>
      <c r="E18" s="259">
        <v>45563800.759999998</v>
      </c>
      <c r="F18" s="259">
        <v>81702321.329999998</v>
      </c>
      <c r="G18" s="247">
        <v>163404642.66</v>
      </c>
      <c r="H18" s="247">
        <v>4009926.78</v>
      </c>
      <c r="I18" s="247">
        <v>36565557.100000001</v>
      </c>
      <c r="J18" s="247">
        <v>73195171.859999999</v>
      </c>
      <c r="K18" s="247">
        <v>46758690.57</v>
      </c>
      <c r="L18" s="247">
        <v>160529346.31</v>
      </c>
      <c r="M18" s="260">
        <v>326809285.31999999</v>
      </c>
      <c r="N18" s="247">
        <v>490213927.98000002</v>
      </c>
      <c r="O18" s="245"/>
    </row>
    <row r="19" spans="1:16" x14ac:dyDescent="0.25">
      <c r="A19" s="536"/>
      <c r="B19" s="239" t="s">
        <v>177</v>
      </c>
      <c r="C19" s="240" t="s">
        <v>4</v>
      </c>
      <c r="D19" s="240" t="s">
        <v>162</v>
      </c>
      <c r="E19" s="242">
        <v>295</v>
      </c>
      <c r="F19" s="242">
        <v>400</v>
      </c>
      <c r="G19" s="261">
        <v>420</v>
      </c>
      <c r="H19" s="257">
        <v>90</v>
      </c>
      <c r="I19" s="242">
        <v>95</v>
      </c>
      <c r="J19" s="242">
        <v>98</v>
      </c>
      <c r="K19" s="242">
        <v>95</v>
      </c>
      <c r="L19" s="242">
        <v>378</v>
      </c>
      <c r="M19" s="242">
        <v>420</v>
      </c>
      <c r="N19" s="242">
        <v>420</v>
      </c>
      <c r="O19" s="245"/>
      <c r="P19" s="262"/>
    </row>
    <row r="20" spans="1:16" x14ac:dyDescent="0.25">
      <c r="A20" s="536"/>
      <c r="B20" s="239" t="s">
        <v>178</v>
      </c>
      <c r="C20" s="240" t="s">
        <v>4</v>
      </c>
      <c r="D20" s="240" t="s">
        <v>162</v>
      </c>
      <c r="E20" s="242">
        <v>320</v>
      </c>
      <c r="F20" s="242">
        <v>420</v>
      </c>
      <c r="G20" s="261">
        <v>450</v>
      </c>
      <c r="H20" s="257">
        <v>105</v>
      </c>
      <c r="I20" s="242">
        <v>110</v>
      </c>
      <c r="J20" s="242">
        <v>107</v>
      </c>
      <c r="K20" s="242">
        <v>105</v>
      </c>
      <c r="L20" s="242">
        <v>427</v>
      </c>
      <c r="M20" s="242">
        <v>450</v>
      </c>
      <c r="N20" s="242">
        <v>450</v>
      </c>
      <c r="O20" s="245"/>
    </row>
    <row r="21" spans="1:16" x14ac:dyDescent="0.25">
      <c r="A21" s="553" t="s">
        <v>179</v>
      </c>
      <c r="B21" s="250" t="s">
        <v>180</v>
      </c>
      <c r="C21" s="251"/>
      <c r="D21" s="263"/>
      <c r="E21" s="251"/>
      <c r="F21" s="251"/>
      <c r="G21" s="252"/>
      <c r="H21" s="264"/>
      <c r="I21" s="251"/>
      <c r="J21" s="251"/>
      <c r="K21" s="251"/>
      <c r="L21" s="251"/>
      <c r="M21" s="251"/>
      <c r="N21" s="251"/>
      <c r="O21" s="245"/>
    </row>
    <row r="22" spans="1:16" x14ac:dyDescent="0.25">
      <c r="A22" s="553"/>
      <c r="B22" s="239" t="s">
        <v>181</v>
      </c>
      <c r="C22" s="258" t="s">
        <v>4</v>
      </c>
      <c r="D22" s="258" t="s">
        <v>162</v>
      </c>
      <c r="E22" s="242">
        <v>544</v>
      </c>
      <c r="F22" s="242">
        <v>517</v>
      </c>
      <c r="G22" s="265">
        <v>510</v>
      </c>
      <c r="H22" s="265">
        <v>517</v>
      </c>
      <c r="I22" s="265">
        <v>512</v>
      </c>
      <c r="J22" s="242">
        <v>506</v>
      </c>
      <c r="K22" s="261">
        <v>497</v>
      </c>
      <c r="L22" s="242">
        <v>497</v>
      </c>
      <c r="M22" s="265">
        <v>517</v>
      </c>
      <c r="N22" s="265">
        <v>517</v>
      </c>
      <c r="O22" s="245"/>
    </row>
    <row r="23" spans="1:16" x14ac:dyDescent="0.25">
      <c r="A23" s="553"/>
      <c r="B23" s="239" t="s">
        <v>182</v>
      </c>
      <c r="C23" s="258" t="s">
        <v>4</v>
      </c>
      <c r="D23" s="258" t="s">
        <v>162</v>
      </c>
      <c r="E23" s="242">
        <v>121</v>
      </c>
      <c r="F23" s="242">
        <v>118</v>
      </c>
      <c r="G23" s="265">
        <v>118</v>
      </c>
      <c r="H23" s="265">
        <v>118</v>
      </c>
      <c r="I23" s="265">
        <v>118</v>
      </c>
      <c r="J23" s="242">
        <v>117</v>
      </c>
      <c r="K23" s="261">
        <v>117</v>
      </c>
      <c r="L23" s="242">
        <v>117</v>
      </c>
      <c r="M23" s="265">
        <v>118</v>
      </c>
      <c r="N23" s="265">
        <v>118</v>
      </c>
      <c r="O23" s="245"/>
    </row>
    <row r="24" spans="1:16" x14ac:dyDescent="0.25">
      <c r="A24" s="553"/>
      <c r="B24" s="239" t="s">
        <v>183</v>
      </c>
      <c r="C24" s="258" t="s">
        <v>4</v>
      </c>
      <c r="D24" s="258" t="s">
        <v>162</v>
      </c>
      <c r="E24" s="242">
        <v>96</v>
      </c>
      <c r="F24" s="242">
        <v>95</v>
      </c>
      <c r="G24" s="265">
        <v>95</v>
      </c>
      <c r="H24" s="265">
        <v>95</v>
      </c>
      <c r="I24" s="265">
        <v>94</v>
      </c>
      <c r="J24" s="242">
        <v>93</v>
      </c>
      <c r="K24" s="261">
        <v>90</v>
      </c>
      <c r="L24" s="242">
        <v>90</v>
      </c>
      <c r="M24" s="265">
        <v>95</v>
      </c>
      <c r="N24" s="265">
        <v>95</v>
      </c>
      <c r="O24" s="245"/>
    </row>
    <row r="25" spans="1:16" x14ac:dyDescent="0.25">
      <c r="A25" s="553"/>
      <c r="B25" s="239" t="s">
        <v>184</v>
      </c>
      <c r="C25" s="258" t="s">
        <v>4</v>
      </c>
      <c r="D25" s="258" t="s">
        <v>162</v>
      </c>
      <c r="E25" s="242">
        <v>426</v>
      </c>
      <c r="F25" s="242">
        <v>422</v>
      </c>
      <c r="G25" s="265">
        <v>415</v>
      </c>
      <c r="H25" s="265">
        <v>422</v>
      </c>
      <c r="I25" s="265">
        <v>418</v>
      </c>
      <c r="J25" s="242">
        <v>413</v>
      </c>
      <c r="K25" s="261">
        <v>407</v>
      </c>
      <c r="L25" s="242">
        <v>407</v>
      </c>
      <c r="M25" s="265">
        <v>422</v>
      </c>
      <c r="N25" s="265">
        <v>422</v>
      </c>
      <c r="O25" s="245"/>
    </row>
    <row r="26" spans="1:16" x14ac:dyDescent="0.25">
      <c r="A26" s="553"/>
      <c r="B26" s="239" t="s">
        <v>185</v>
      </c>
      <c r="C26" s="258" t="s">
        <v>4</v>
      </c>
      <c r="D26" s="258" t="s">
        <v>162</v>
      </c>
      <c r="E26" s="242">
        <v>522</v>
      </c>
      <c r="F26" s="242">
        <v>517</v>
      </c>
      <c r="G26" s="265">
        <v>510</v>
      </c>
      <c r="H26" s="265">
        <v>517</v>
      </c>
      <c r="I26" s="265">
        <v>517</v>
      </c>
      <c r="J26" s="261">
        <v>506</v>
      </c>
      <c r="K26" s="261">
        <v>497</v>
      </c>
      <c r="L26" s="242">
        <v>497</v>
      </c>
      <c r="M26" s="265">
        <v>517</v>
      </c>
      <c r="N26" s="265">
        <v>517</v>
      </c>
      <c r="O26" s="245"/>
    </row>
    <row r="27" spans="1:16" x14ac:dyDescent="0.25">
      <c r="A27" s="553"/>
      <c r="B27" s="239" t="s">
        <v>186</v>
      </c>
      <c r="C27" s="258" t="s">
        <v>4</v>
      </c>
      <c r="D27" s="258" t="s">
        <v>162</v>
      </c>
      <c r="E27" s="242">
        <v>5</v>
      </c>
      <c r="F27" s="242">
        <v>5</v>
      </c>
      <c r="G27" s="265">
        <v>5</v>
      </c>
      <c r="H27" s="265">
        <v>5</v>
      </c>
      <c r="I27" s="265">
        <v>5</v>
      </c>
      <c r="J27" s="242">
        <v>5</v>
      </c>
      <c r="K27" s="261">
        <v>2</v>
      </c>
      <c r="L27" s="242">
        <v>2</v>
      </c>
      <c r="M27" s="265">
        <v>5</v>
      </c>
      <c r="N27" s="265">
        <v>5</v>
      </c>
      <c r="O27" s="245"/>
    </row>
    <row r="28" spans="1:16" x14ac:dyDescent="0.25">
      <c r="A28" s="553"/>
      <c r="B28" s="239" t="s">
        <v>187</v>
      </c>
      <c r="C28" s="258" t="s">
        <v>4</v>
      </c>
      <c r="D28" s="258" t="s">
        <v>162</v>
      </c>
      <c r="E28" s="242">
        <v>511</v>
      </c>
      <c r="F28" s="242">
        <v>507</v>
      </c>
      <c r="G28" s="265">
        <v>500</v>
      </c>
      <c r="H28" s="265">
        <v>507</v>
      </c>
      <c r="I28" s="265">
        <v>502</v>
      </c>
      <c r="J28" s="242">
        <v>496</v>
      </c>
      <c r="K28" s="261">
        <v>487</v>
      </c>
      <c r="L28" s="242">
        <v>487</v>
      </c>
      <c r="M28" s="265">
        <v>507</v>
      </c>
      <c r="N28" s="265">
        <v>507</v>
      </c>
      <c r="O28" s="245"/>
    </row>
    <row r="29" spans="1:16" x14ac:dyDescent="0.25">
      <c r="A29" s="553"/>
      <c r="B29" s="239" t="s">
        <v>188</v>
      </c>
      <c r="C29" s="258" t="s">
        <v>4</v>
      </c>
      <c r="D29" s="258" t="s">
        <v>162</v>
      </c>
      <c r="E29" s="242">
        <v>10</v>
      </c>
      <c r="F29" s="242">
        <v>10</v>
      </c>
      <c r="G29" s="265">
        <v>10</v>
      </c>
      <c r="H29" s="265">
        <v>10</v>
      </c>
      <c r="I29" s="265">
        <v>10</v>
      </c>
      <c r="J29" s="242">
        <v>10</v>
      </c>
      <c r="K29" s="261">
        <v>10</v>
      </c>
      <c r="L29" s="242">
        <v>10</v>
      </c>
      <c r="M29" s="265">
        <v>10</v>
      </c>
      <c r="N29" s="265">
        <v>10</v>
      </c>
      <c r="O29" s="245"/>
    </row>
    <row r="30" spans="1:16" x14ac:dyDescent="0.25">
      <c r="A30" s="553"/>
      <c r="B30" s="239" t="s">
        <v>189</v>
      </c>
      <c r="C30" s="258" t="s">
        <v>4</v>
      </c>
      <c r="D30" s="258" t="s">
        <v>162</v>
      </c>
      <c r="E30" s="242">
        <v>2</v>
      </c>
      <c r="F30" s="242">
        <v>2</v>
      </c>
      <c r="G30" s="265">
        <v>2</v>
      </c>
      <c r="H30" s="265">
        <v>2</v>
      </c>
      <c r="I30" s="265">
        <v>2</v>
      </c>
      <c r="J30" s="242">
        <v>2</v>
      </c>
      <c r="K30" s="261">
        <v>3</v>
      </c>
      <c r="L30" s="242">
        <v>3</v>
      </c>
      <c r="M30" s="265">
        <v>2</v>
      </c>
      <c r="N30" s="265">
        <v>2</v>
      </c>
      <c r="O30" s="245"/>
    </row>
    <row r="31" spans="1:16" x14ac:dyDescent="0.25">
      <c r="A31" s="553"/>
      <c r="B31" s="239" t="s">
        <v>190</v>
      </c>
      <c r="C31" s="258" t="s">
        <v>4</v>
      </c>
      <c r="D31" s="258" t="s">
        <v>162</v>
      </c>
      <c r="E31" s="242">
        <v>15</v>
      </c>
      <c r="F31" s="242">
        <v>13</v>
      </c>
      <c r="G31" s="265">
        <v>11</v>
      </c>
      <c r="H31" s="265">
        <v>11</v>
      </c>
      <c r="I31" s="265">
        <v>11</v>
      </c>
      <c r="J31" s="242">
        <v>11</v>
      </c>
      <c r="K31" s="261">
        <v>14</v>
      </c>
      <c r="L31" s="242">
        <v>14</v>
      </c>
      <c r="M31" s="265">
        <v>13</v>
      </c>
      <c r="N31" s="265">
        <v>13</v>
      </c>
      <c r="O31" s="245"/>
    </row>
    <row r="32" spans="1:16" x14ac:dyDescent="0.25">
      <c r="A32" s="553"/>
      <c r="B32" s="239" t="s">
        <v>191</v>
      </c>
      <c r="C32" s="258" t="s">
        <v>4</v>
      </c>
      <c r="D32" s="258" t="s">
        <v>162</v>
      </c>
      <c r="E32" s="242">
        <v>3</v>
      </c>
      <c r="F32" s="242">
        <v>3</v>
      </c>
      <c r="G32" s="265">
        <v>3</v>
      </c>
      <c r="H32" s="265">
        <v>3</v>
      </c>
      <c r="I32" s="265">
        <v>3</v>
      </c>
      <c r="J32" s="242">
        <v>3</v>
      </c>
      <c r="K32" s="261">
        <v>2</v>
      </c>
      <c r="L32" s="242">
        <v>2</v>
      </c>
      <c r="M32" s="265">
        <v>3</v>
      </c>
      <c r="N32" s="265">
        <v>3</v>
      </c>
      <c r="O32" s="245"/>
    </row>
    <row r="33" spans="1:15" x14ac:dyDescent="0.25">
      <c r="A33" s="553"/>
      <c r="B33" s="250" t="s">
        <v>192</v>
      </c>
      <c r="C33" s="251"/>
      <c r="D33" s="263"/>
      <c r="E33" s="252"/>
      <c r="F33" s="252"/>
      <c r="G33" s="252"/>
      <c r="H33" s="264"/>
      <c r="I33" s="252"/>
      <c r="J33" s="252"/>
      <c r="K33" s="252"/>
      <c r="L33" s="252"/>
      <c r="M33" s="252"/>
      <c r="N33" s="252"/>
      <c r="O33" s="245"/>
    </row>
    <row r="34" spans="1:15" x14ac:dyDescent="0.25">
      <c r="A34" s="553"/>
      <c r="B34" s="239" t="s">
        <v>193</v>
      </c>
      <c r="C34" s="240" t="s">
        <v>4</v>
      </c>
      <c r="D34" s="240" t="s">
        <v>162</v>
      </c>
      <c r="E34" s="242">
        <v>8</v>
      </c>
      <c r="F34" s="242">
        <v>8</v>
      </c>
      <c r="G34" s="265">
        <v>10</v>
      </c>
      <c r="H34" s="265">
        <v>8</v>
      </c>
      <c r="I34" s="242">
        <v>10</v>
      </c>
      <c r="J34" s="242">
        <v>10</v>
      </c>
      <c r="K34" s="242">
        <v>10</v>
      </c>
      <c r="L34" s="242">
        <v>10</v>
      </c>
      <c r="M34" s="265">
        <v>10</v>
      </c>
      <c r="N34" s="265">
        <v>10</v>
      </c>
      <c r="O34" s="245"/>
    </row>
    <row r="35" spans="1:15" x14ac:dyDescent="0.25">
      <c r="A35" s="554"/>
      <c r="B35" s="239" t="s">
        <v>194</v>
      </c>
      <c r="C35" s="240" t="s">
        <v>4</v>
      </c>
      <c r="D35" s="240" t="s">
        <v>162</v>
      </c>
      <c r="E35" s="242">
        <v>655</v>
      </c>
      <c r="F35" s="242">
        <v>737</v>
      </c>
      <c r="G35" s="242">
        <v>765</v>
      </c>
      <c r="H35" s="242">
        <v>734</v>
      </c>
      <c r="I35" s="242">
        <v>712</v>
      </c>
      <c r="J35" s="242">
        <v>705</v>
      </c>
      <c r="K35" s="242">
        <v>705</v>
      </c>
      <c r="L35" s="242">
        <v>705</v>
      </c>
      <c r="M35" s="265">
        <v>765</v>
      </c>
      <c r="N35" s="265">
        <v>765</v>
      </c>
      <c r="O35" s="245"/>
    </row>
    <row r="36" spans="1:15" x14ac:dyDescent="0.25">
      <c r="A36" s="554"/>
      <c r="B36" s="239" t="s">
        <v>195</v>
      </c>
      <c r="C36" s="240" t="s">
        <v>4</v>
      </c>
      <c r="D36" s="240" t="s">
        <v>162</v>
      </c>
      <c r="E36" s="242">
        <v>548</v>
      </c>
      <c r="F36" s="242">
        <v>624</v>
      </c>
      <c r="G36" s="242">
        <v>645</v>
      </c>
      <c r="H36" s="242">
        <v>620</v>
      </c>
      <c r="I36" s="242">
        <v>602</v>
      </c>
      <c r="J36" s="242">
        <v>596</v>
      </c>
      <c r="K36" s="242">
        <v>596</v>
      </c>
      <c r="L36" s="242">
        <v>596</v>
      </c>
      <c r="M36" s="265">
        <v>645</v>
      </c>
      <c r="N36" s="265">
        <v>645</v>
      </c>
      <c r="O36" s="245"/>
    </row>
    <row r="37" spans="1:15" x14ac:dyDescent="0.25">
      <c r="A37" s="554"/>
      <c r="B37" s="239" t="s">
        <v>196</v>
      </c>
      <c r="C37" s="240" t="s">
        <v>4</v>
      </c>
      <c r="D37" s="240" t="s">
        <v>162</v>
      </c>
      <c r="E37" s="242">
        <v>107</v>
      </c>
      <c r="F37" s="242">
        <v>113</v>
      </c>
      <c r="G37" s="242">
        <v>120</v>
      </c>
      <c r="H37" s="242">
        <v>114</v>
      </c>
      <c r="I37" s="242">
        <v>110</v>
      </c>
      <c r="J37" s="242">
        <v>109</v>
      </c>
      <c r="K37" s="242">
        <v>109</v>
      </c>
      <c r="L37" s="242">
        <v>109</v>
      </c>
      <c r="M37" s="265">
        <v>120</v>
      </c>
      <c r="N37" s="265">
        <v>120</v>
      </c>
      <c r="O37" s="245"/>
    </row>
    <row r="38" spans="1:15" x14ac:dyDescent="0.25">
      <c r="A38" s="554"/>
      <c r="B38" s="250" t="s">
        <v>197</v>
      </c>
      <c r="C38" s="251"/>
      <c r="D38" s="263"/>
      <c r="E38" s="252"/>
      <c r="F38" s="252"/>
      <c r="G38" s="252"/>
      <c r="H38" s="264"/>
      <c r="I38" s="252"/>
      <c r="J38" s="252"/>
      <c r="K38" s="252"/>
      <c r="L38" s="252"/>
      <c r="M38" s="252"/>
      <c r="N38" s="252"/>
      <c r="O38" s="245"/>
    </row>
    <row r="39" spans="1:15" x14ac:dyDescent="0.25">
      <c r="A39" s="554"/>
      <c r="B39" s="239" t="s">
        <v>198</v>
      </c>
      <c r="C39" s="240" t="s">
        <v>164</v>
      </c>
      <c r="D39" s="240" t="s">
        <v>162</v>
      </c>
      <c r="E39" s="247">
        <v>8022680986.1599998</v>
      </c>
      <c r="F39" s="247">
        <v>14173080241.450001</v>
      </c>
      <c r="G39" s="247">
        <v>25563022831.970001</v>
      </c>
      <c r="H39" s="247">
        <v>25563022831.970001</v>
      </c>
      <c r="I39" s="247">
        <v>25563022831.970001</v>
      </c>
      <c r="J39" s="247">
        <v>25563022831.970001</v>
      </c>
      <c r="K39" s="247">
        <v>25563022831.970001</v>
      </c>
      <c r="L39" s="242">
        <v>25563022831.970001</v>
      </c>
      <c r="M39" s="247">
        <v>51126045663.940002</v>
      </c>
      <c r="N39" s="247">
        <v>76689068495.910004</v>
      </c>
      <c r="O39" s="245"/>
    </row>
    <row r="40" spans="1:15" x14ac:dyDescent="0.25">
      <c r="A40" s="554"/>
      <c r="B40" s="239" t="s">
        <v>199</v>
      </c>
      <c r="C40" s="240" t="s">
        <v>164</v>
      </c>
      <c r="D40" s="240" t="s">
        <v>162</v>
      </c>
      <c r="E40" s="247">
        <v>12491147643.43</v>
      </c>
      <c r="F40" s="247">
        <v>20191739014.540001</v>
      </c>
      <c r="G40" s="247">
        <v>25563022831.970001</v>
      </c>
      <c r="H40" s="247">
        <v>25563022831.970001</v>
      </c>
      <c r="I40" s="247">
        <v>25563022831.970001</v>
      </c>
      <c r="J40" s="247">
        <v>37099580905.260002</v>
      </c>
      <c r="K40" s="247">
        <v>42138278512.809998</v>
      </c>
      <c r="L40" s="242">
        <v>42138278512.809998</v>
      </c>
      <c r="M40" s="247">
        <v>51126045663.940002</v>
      </c>
      <c r="N40" s="247">
        <v>76689068495.910004</v>
      </c>
      <c r="O40" s="245"/>
    </row>
    <row r="41" spans="1:15" x14ac:dyDescent="0.25">
      <c r="A41" s="554"/>
      <c r="B41" s="239" t="s">
        <v>200</v>
      </c>
      <c r="C41" s="240" t="s">
        <v>164</v>
      </c>
      <c r="D41" s="240" t="s">
        <v>162</v>
      </c>
      <c r="E41" s="247">
        <v>11391456681.959999</v>
      </c>
      <c r="F41" s="247">
        <v>19163637109.529999</v>
      </c>
      <c r="G41" s="247">
        <v>25563022831.970001</v>
      </c>
      <c r="H41" s="247">
        <v>7159313692.3500004</v>
      </c>
      <c r="I41" s="247">
        <v>16326467752.459999</v>
      </c>
      <c r="J41" s="247">
        <v>27916453174.91</v>
      </c>
      <c r="K41" s="247">
        <v>40705221089.989998</v>
      </c>
      <c r="L41" s="242">
        <v>40705221089.989998</v>
      </c>
      <c r="M41" s="247">
        <v>51126045663.940002</v>
      </c>
      <c r="N41" s="247">
        <v>76689068495.910004</v>
      </c>
      <c r="O41" s="245"/>
    </row>
    <row r="42" spans="1:15" ht="15.75" thickBot="1" x14ac:dyDescent="0.3">
      <c r="A42" s="555"/>
      <c r="B42" s="239" t="s">
        <v>201</v>
      </c>
      <c r="C42" s="240" t="s">
        <v>202</v>
      </c>
      <c r="D42" s="240" t="s">
        <v>162</v>
      </c>
      <c r="E42" s="266">
        <v>0.91196237584715378</v>
      </c>
      <c r="F42" s="266">
        <v>0.94908304310640756</v>
      </c>
      <c r="G42" s="266">
        <v>1</v>
      </c>
      <c r="H42" s="266">
        <v>0.28006522309232984</v>
      </c>
      <c r="I42" s="266">
        <v>0.63867516215811349</v>
      </c>
      <c r="J42" s="266">
        <v>0.75247354535349986</v>
      </c>
      <c r="K42" s="266">
        <v>0.96599155273074688</v>
      </c>
      <c r="L42" s="266">
        <v>0.96599155273074688</v>
      </c>
      <c r="M42" s="247">
        <v>0</v>
      </c>
      <c r="N42" s="247">
        <v>0</v>
      </c>
      <c r="O42" s="245"/>
    </row>
    <row r="43" spans="1:15" x14ac:dyDescent="0.25">
      <c r="H43" s="268"/>
      <c r="I43" s="268"/>
      <c r="L43" s="268"/>
    </row>
    <row r="44" spans="1:15" x14ac:dyDescent="0.25">
      <c r="G44" s="269"/>
      <c r="L44" s="268"/>
    </row>
    <row r="45" spans="1:15" x14ac:dyDescent="0.25">
      <c r="G45" s="269"/>
    </row>
    <row r="46" spans="1:15" x14ac:dyDescent="0.25">
      <c r="H46" s="268"/>
    </row>
  </sheetData>
  <mergeCells count="17">
    <mergeCell ref="A21:A42"/>
    <mergeCell ref="G4:G5"/>
    <mergeCell ref="H4:K5"/>
    <mergeCell ref="L4:L5"/>
    <mergeCell ref="M4:M5"/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</mergeCells>
  <pageMargins left="0.24" right="0.18" top="0.41" bottom="0.37" header="0.18" footer="0.31496062992125984"/>
  <pageSetup paperSize="9"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tabSelected="1" topLeftCell="A4" workbookViewId="0">
      <selection activeCell="A5" sqref="A5"/>
    </sheetView>
  </sheetViews>
  <sheetFormatPr baseColWidth="10" defaultRowHeight="12.75" x14ac:dyDescent="0.2"/>
  <cols>
    <col min="1" max="1" width="5.7109375" customWidth="1"/>
    <col min="2" max="2" width="22.5703125" customWidth="1"/>
    <col min="12" max="12" width="16.5703125" customWidth="1"/>
  </cols>
  <sheetData>
    <row r="1" spans="1:12" x14ac:dyDescent="0.2">
      <c r="A1" s="427"/>
      <c r="B1" s="428"/>
      <c r="C1" s="429"/>
      <c r="D1" s="429"/>
      <c r="E1" s="430"/>
      <c r="F1" s="431"/>
      <c r="G1" s="431"/>
      <c r="H1" s="432"/>
      <c r="I1" s="430"/>
      <c r="J1" s="430"/>
      <c r="K1" s="430"/>
      <c r="L1" s="433"/>
    </row>
    <row r="2" spans="1:12" x14ac:dyDescent="0.2">
      <c r="A2" s="434"/>
      <c r="B2" s="435"/>
      <c r="C2" s="436"/>
      <c r="D2" s="436"/>
      <c r="E2" s="158"/>
      <c r="F2" s="437"/>
      <c r="G2" s="437"/>
      <c r="H2" s="438"/>
      <c r="I2" s="158"/>
      <c r="J2" s="158"/>
      <c r="K2" s="158"/>
      <c r="L2" s="439"/>
    </row>
    <row r="3" spans="1:12" x14ac:dyDescent="0.2">
      <c r="A3" s="434"/>
      <c r="B3" s="435"/>
      <c r="C3" s="436"/>
      <c r="D3" s="436"/>
      <c r="E3" s="158"/>
      <c r="F3" s="437"/>
      <c r="G3" s="437"/>
      <c r="H3" s="438"/>
      <c r="I3" s="158"/>
      <c r="J3" s="158"/>
      <c r="K3" s="158"/>
      <c r="L3" s="439"/>
    </row>
    <row r="4" spans="1:12" ht="15" x14ac:dyDescent="0.2">
      <c r="A4" s="434"/>
      <c r="B4" s="435"/>
      <c r="C4" s="436"/>
      <c r="D4" s="436"/>
      <c r="E4" s="159"/>
      <c r="F4" s="160"/>
      <c r="G4" s="437"/>
      <c r="H4" s="438"/>
      <c r="I4" s="158"/>
      <c r="J4" s="158"/>
      <c r="K4" s="158"/>
      <c r="L4" s="439"/>
    </row>
    <row r="5" spans="1:12" x14ac:dyDescent="0.2">
      <c r="A5" s="434"/>
      <c r="B5" s="435"/>
      <c r="C5" s="436"/>
      <c r="D5" s="436"/>
      <c r="E5" s="158"/>
      <c r="F5" s="437"/>
      <c r="G5" s="437"/>
      <c r="H5" s="438"/>
      <c r="I5" s="158"/>
      <c r="J5" s="158"/>
      <c r="K5" s="158"/>
      <c r="L5" s="439"/>
    </row>
    <row r="6" spans="1:12" x14ac:dyDescent="0.2">
      <c r="A6" s="440"/>
      <c r="B6" s="441"/>
      <c r="C6" s="442"/>
      <c r="D6" s="443"/>
      <c r="E6" s="161"/>
      <c r="F6" s="444"/>
      <c r="G6" s="444"/>
      <c r="H6" s="161"/>
      <c r="I6" s="445"/>
      <c r="J6" s="445"/>
      <c r="K6" s="445"/>
      <c r="L6" s="439"/>
    </row>
    <row r="7" spans="1:12" ht="23.25" customHeight="1" x14ac:dyDescent="0.2">
      <c r="A7" s="446"/>
      <c r="B7" s="557" t="s">
        <v>59</v>
      </c>
      <c r="C7" s="557"/>
      <c r="D7" s="557"/>
      <c r="E7" s="557"/>
      <c r="F7" s="557"/>
      <c r="G7" s="557"/>
      <c r="H7" s="557"/>
      <c r="I7" s="557"/>
      <c r="J7" s="557"/>
      <c r="K7" s="557"/>
      <c r="L7" s="558"/>
    </row>
    <row r="8" spans="1:12" ht="23.25" customHeight="1" x14ac:dyDescent="0.2">
      <c r="A8" s="446"/>
      <c r="B8" s="557" t="s">
        <v>60</v>
      </c>
      <c r="C8" s="557"/>
      <c r="D8" s="557"/>
      <c r="E8" s="557"/>
      <c r="F8" s="557"/>
      <c r="G8" s="557"/>
      <c r="H8" s="557"/>
      <c r="I8" s="557"/>
      <c r="J8" s="557"/>
      <c r="K8" s="557"/>
      <c r="L8" s="558"/>
    </row>
    <row r="9" spans="1:12" ht="23.25" customHeight="1" x14ac:dyDescent="0.2">
      <c r="A9" s="446"/>
      <c r="B9" s="557" t="s">
        <v>61</v>
      </c>
      <c r="C9" s="557"/>
      <c r="D9" s="557"/>
      <c r="E9" s="557"/>
      <c r="F9" s="557"/>
      <c r="G9" s="557"/>
      <c r="H9" s="557"/>
      <c r="I9" s="557"/>
      <c r="J9" s="557"/>
      <c r="K9" s="557"/>
      <c r="L9" s="558"/>
    </row>
    <row r="10" spans="1:12" ht="23.25" x14ac:dyDescent="0.2">
      <c r="A10" s="446"/>
      <c r="B10" s="162"/>
      <c r="C10" s="163"/>
      <c r="D10" s="163"/>
      <c r="E10" s="164"/>
      <c r="F10" s="447"/>
      <c r="G10" s="165"/>
      <c r="H10" s="166"/>
      <c r="I10" s="448"/>
      <c r="J10" s="448"/>
      <c r="K10" s="167"/>
      <c r="L10" s="449"/>
    </row>
    <row r="11" spans="1:12" ht="23.25" customHeight="1" x14ac:dyDescent="0.2">
      <c r="A11" s="446"/>
      <c r="B11" s="557" t="s">
        <v>62</v>
      </c>
      <c r="C11" s="557"/>
      <c r="D11" s="557"/>
      <c r="E11" s="557"/>
      <c r="F11" s="557"/>
      <c r="G11" s="557"/>
      <c r="H11" s="557"/>
      <c r="I11" s="557"/>
      <c r="J11" s="557"/>
      <c r="K11" s="557"/>
      <c r="L11" s="558"/>
    </row>
    <row r="12" spans="1:12" x14ac:dyDescent="0.2">
      <c r="A12" s="440"/>
      <c r="B12" s="450"/>
      <c r="C12" s="451"/>
      <c r="D12" s="452"/>
      <c r="E12" s="164"/>
      <c r="F12" s="447"/>
      <c r="G12" s="447"/>
      <c r="H12" s="164"/>
      <c r="I12" s="448"/>
      <c r="J12" s="448"/>
      <c r="K12" s="448"/>
      <c r="L12" s="453"/>
    </row>
    <row r="13" spans="1:12" ht="12.75" customHeight="1" x14ac:dyDescent="0.2">
      <c r="A13" s="559"/>
      <c r="B13" s="560" t="s">
        <v>63</v>
      </c>
      <c r="C13" s="561" t="s">
        <v>64</v>
      </c>
      <c r="D13" s="561"/>
      <c r="E13" s="561"/>
      <c r="F13" s="562" t="s">
        <v>65</v>
      </c>
      <c r="G13" s="562"/>
      <c r="H13" s="562"/>
      <c r="I13" s="563" t="s">
        <v>66</v>
      </c>
      <c r="J13" s="563"/>
      <c r="K13" s="563"/>
      <c r="L13" s="564" t="s">
        <v>67</v>
      </c>
    </row>
    <row r="14" spans="1:12" ht="21" customHeight="1" x14ac:dyDescent="0.2">
      <c r="A14" s="559"/>
      <c r="B14" s="560"/>
      <c r="C14" s="168" t="s">
        <v>68</v>
      </c>
      <c r="D14" s="168" t="s">
        <v>69</v>
      </c>
      <c r="E14" s="169" t="s">
        <v>70</v>
      </c>
      <c r="F14" s="170" t="s">
        <v>68</v>
      </c>
      <c r="G14" s="170" t="s">
        <v>69</v>
      </c>
      <c r="H14" s="170" t="s">
        <v>70</v>
      </c>
      <c r="I14" s="171" t="s">
        <v>68</v>
      </c>
      <c r="J14" s="171" t="s">
        <v>69</v>
      </c>
      <c r="K14" s="172" t="s">
        <v>70</v>
      </c>
      <c r="L14" s="564"/>
    </row>
    <row r="15" spans="1:12" x14ac:dyDescent="0.2">
      <c r="A15" s="454"/>
      <c r="B15" s="173"/>
      <c r="C15" s="174"/>
      <c r="D15" s="175"/>
      <c r="E15" s="175"/>
      <c r="F15" s="176"/>
      <c r="G15" s="176"/>
      <c r="H15" s="176"/>
      <c r="I15" s="177"/>
      <c r="J15" s="177"/>
      <c r="K15" s="177"/>
      <c r="L15" s="453"/>
    </row>
    <row r="16" spans="1:12" x14ac:dyDescent="0.2">
      <c r="A16" s="455"/>
      <c r="B16" s="178" t="s">
        <v>71</v>
      </c>
      <c r="C16" s="178"/>
      <c r="D16" s="179"/>
      <c r="E16" s="179"/>
      <c r="F16" s="179"/>
      <c r="G16" s="179"/>
      <c r="H16" s="179"/>
      <c r="I16" s="180"/>
      <c r="J16" s="180"/>
      <c r="K16" s="180"/>
      <c r="L16" s="456"/>
    </row>
    <row r="17" spans="1:12" x14ac:dyDescent="0.2">
      <c r="A17" s="454"/>
      <c r="B17" s="173"/>
      <c r="C17" s="174"/>
      <c r="D17" s="175"/>
      <c r="E17" s="175"/>
      <c r="F17" s="176"/>
      <c r="G17" s="176"/>
      <c r="H17" s="176"/>
      <c r="I17" s="177"/>
      <c r="J17" s="177"/>
      <c r="K17" s="177"/>
      <c r="L17" s="453"/>
    </row>
    <row r="18" spans="1:12" ht="36.75" customHeight="1" x14ac:dyDescent="0.2">
      <c r="A18" s="457">
        <v>1</v>
      </c>
      <c r="B18" s="181" t="s">
        <v>72</v>
      </c>
      <c r="C18" s="182">
        <v>0.95</v>
      </c>
      <c r="D18" s="182">
        <v>1</v>
      </c>
      <c r="E18" s="183">
        <f t="shared" ref="E18:E49" si="0">+D18/C18*100</f>
        <v>105.26315789473684</v>
      </c>
      <c r="F18" s="182">
        <v>0.95</v>
      </c>
      <c r="G18" s="184">
        <v>1</v>
      </c>
      <c r="H18" s="185">
        <f t="shared" ref="H18:H49" si="1">G18/F18*100</f>
        <v>105.26315789473684</v>
      </c>
      <c r="I18" s="186">
        <v>0.95</v>
      </c>
      <c r="J18" s="186">
        <v>1</v>
      </c>
      <c r="K18" s="187">
        <f t="shared" ref="K18:K49" si="2">+J18/I18*100</f>
        <v>105.26315789473684</v>
      </c>
      <c r="L18" s="458">
        <f t="shared" ref="L18:L49" si="3">(E18+H18+K18)/3</f>
        <v>105.26315789473684</v>
      </c>
    </row>
    <row r="19" spans="1:12" ht="48.75" customHeight="1" x14ac:dyDescent="0.2">
      <c r="A19" s="457">
        <v>2</v>
      </c>
      <c r="B19" s="181" t="s">
        <v>73</v>
      </c>
      <c r="C19" s="182">
        <v>3.67</v>
      </c>
      <c r="D19" s="182">
        <v>4</v>
      </c>
      <c r="E19" s="183">
        <f t="shared" si="0"/>
        <v>108.99182561307903</v>
      </c>
      <c r="F19" s="182">
        <v>3.67</v>
      </c>
      <c r="G19" s="184">
        <v>4</v>
      </c>
      <c r="H19" s="185">
        <f t="shared" si="1"/>
        <v>108.99182561307903</v>
      </c>
      <c r="I19" s="186">
        <v>6.37</v>
      </c>
      <c r="J19" s="186">
        <v>4</v>
      </c>
      <c r="K19" s="187">
        <f t="shared" si="2"/>
        <v>62.794348508634222</v>
      </c>
      <c r="L19" s="458">
        <f t="shared" si="3"/>
        <v>93.592666578264087</v>
      </c>
    </row>
    <row r="20" spans="1:12" ht="38.25" customHeight="1" x14ac:dyDescent="0.2">
      <c r="A20" s="457">
        <v>3</v>
      </c>
      <c r="B20" s="181" t="s">
        <v>74</v>
      </c>
      <c r="C20" s="182">
        <v>3.79</v>
      </c>
      <c r="D20" s="182">
        <v>4</v>
      </c>
      <c r="E20" s="183">
        <f t="shared" si="0"/>
        <v>105.54089709762533</v>
      </c>
      <c r="F20" s="182">
        <v>3.7</v>
      </c>
      <c r="G20" s="184">
        <v>4</v>
      </c>
      <c r="H20" s="185">
        <f t="shared" si="1"/>
        <v>108.1081081081081</v>
      </c>
      <c r="I20" s="186">
        <v>3.7</v>
      </c>
      <c r="J20" s="186">
        <v>4</v>
      </c>
      <c r="K20" s="187">
        <f t="shared" si="2"/>
        <v>108.1081081081081</v>
      </c>
      <c r="L20" s="458">
        <f t="shared" si="3"/>
        <v>107.25237110461383</v>
      </c>
    </row>
    <row r="21" spans="1:12" ht="43.5" customHeight="1" x14ac:dyDescent="0.2">
      <c r="A21" s="457">
        <v>4</v>
      </c>
      <c r="B21" s="181" t="s">
        <v>75</v>
      </c>
      <c r="C21" s="182">
        <v>2.95</v>
      </c>
      <c r="D21" s="182">
        <v>2.8643999999999998</v>
      </c>
      <c r="E21" s="183">
        <f t="shared" si="0"/>
        <v>97.098305084745746</v>
      </c>
      <c r="F21" s="182">
        <v>2.95</v>
      </c>
      <c r="G21" s="184">
        <v>2.8561999999999999</v>
      </c>
      <c r="H21" s="185">
        <f t="shared" si="1"/>
        <v>96.820338983050831</v>
      </c>
      <c r="I21" s="186">
        <v>2.95</v>
      </c>
      <c r="J21" s="186">
        <v>2.8557999999999999</v>
      </c>
      <c r="K21" s="187">
        <f t="shared" si="2"/>
        <v>96.806779661016947</v>
      </c>
      <c r="L21" s="458">
        <f t="shared" si="3"/>
        <v>96.908474576271189</v>
      </c>
    </row>
    <row r="22" spans="1:12" ht="44.25" customHeight="1" x14ac:dyDescent="0.2">
      <c r="A22" s="457">
        <v>5</v>
      </c>
      <c r="B22" s="188" t="s">
        <v>76</v>
      </c>
      <c r="C22" s="182">
        <v>5.45</v>
      </c>
      <c r="D22" s="182">
        <v>6.4764999999999997</v>
      </c>
      <c r="E22" s="183">
        <f t="shared" si="0"/>
        <v>118.83486238532109</v>
      </c>
      <c r="F22" s="189">
        <v>4.95</v>
      </c>
      <c r="G22" s="189">
        <v>6.4263000000000003</v>
      </c>
      <c r="H22" s="185">
        <f t="shared" si="1"/>
        <v>129.82424242424241</v>
      </c>
      <c r="I22" s="186">
        <v>4.8</v>
      </c>
      <c r="J22" s="186">
        <v>5.3263999999999996</v>
      </c>
      <c r="K22" s="187">
        <f t="shared" si="2"/>
        <v>110.96666666666665</v>
      </c>
      <c r="L22" s="458">
        <f t="shared" si="3"/>
        <v>119.87525715874339</v>
      </c>
    </row>
    <row r="23" spans="1:12" ht="50.25" customHeight="1" x14ac:dyDescent="0.2">
      <c r="A23" s="457">
        <v>6</v>
      </c>
      <c r="B23" s="181" t="s">
        <v>77</v>
      </c>
      <c r="C23" s="182">
        <v>5.45</v>
      </c>
      <c r="D23" s="182">
        <v>5.6670999999999996</v>
      </c>
      <c r="E23" s="183">
        <f t="shared" si="0"/>
        <v>103.98348623853211</v>
      </c>
      <c r="F23" s="189">
        <v>6.45</v>
      </c>
      <c r="G23" s="189">
        <v>5.5557999999999996</v>
      </c>
      <c r="H23" s="185">
        <f t="shared" si="1"/>
        <v>86.136434108527126</v>
      </c>
      <c r="I23" s="186">
        <v>6.35</v>
      </c>
      <c r="J23" s="186">
        <v>6.4829999999999997</v>
      </c>
      <c r="K23" s="187">
        <f t="shared" si="2"/>
        <v>102.09448818897637</v>
      </c>
      <c r="L23" s="458">
        <f t="shared" si="3"/>
        <v>97.404802845345202</v>
      </c>
    </row>
    <row r="24" spans="1:12" ht="50.25" customHeight="1" x14ac:dyDescent="0.2">
      <c r="A24" s="457">
        <v>7</v>
      </c>
      <c r="B24" s="190" t="s">
        <v>78</v>
      </c>
      <c r="C24" s="182">
        <v>2</v>
      </c>
      <c r="D24" s="182">
        <v>2</v>
      </c>
      <c r="E24" s="183">
        <f t="shared" si="0"/>
        <v>100</v>
      </c>
      <c r="F24" s="189">
        <v>2</v>
      </c>
      <c r="G24" s="191">
        <v>2</v>
      </c>
      <c r="H24" s="185">
        <f t="shared" si="1"/>
        <v>100</v>
      </c>
      <c r="I24" s="186">
        <v>3</v>
      </c>
      <c r="J24" s="186">
        <v>3</v>
      </c>
      <c r="K24" s="187">
        <f t="shared" si="2"/>
        <v>100</v>
      </c>
      <c r="L24" s="458">
        <f t="shared" si="3"/>
        <v>100</v>
      </c>
    </row>
    <row r="25" spans="1:12" ht="45.75" customHeight="1" x14ac:dyDescent="0.2">
      <c r="A25" s="457">
        <v>8</v>
      </c>
      <c r="B25" s="181" t="s">
        <v>79</v>
      </c>
      <c r="C25" s="192">
        <v>2</v>
      </c>
      <c r="D25" s="192">
        <v>2</v>
      </c>
      <c r="E25" s="183">
        <f t="shared" si="0"/>
        <v>100</v>
      </c>
      <c r="F25" s="189">
        <v>2</v>
      </c>
      <c r="G25" s="189">
        <v>2</v>
      </c>
      <c r="H25" s="185">
        <f t="shared" si="1"/>
        <v>100</v>
      </c>
      <c r="I25" s="186">
        <v>2</v>
      </c>
      <c r="J25" s="186">
        <v>2</v>
      </c>
      <c r="K25" s="187">
        <f t="shared" si="2"/>
        <v>100</v>
      </c>
      <c r="L25" s="458">
        <f t="shared" si="3"/>
        <v>100</v>
      </c>
    </row>
    <row r="26" spans="1:12" ht="45" customHeight="1" x14ac:dyDescent="0.2">
      <c r="A26" s="457">
        <v>9</v>
      </c>
      <c r="B26" s="181" t="s">
        <v>80</v>
      </c>
      <c r="C26" s="192">
        <v>0.9</v>
      </c>
      <c r="D26" s="192">
        <v>1</v>
      </c>
      <c r="E26" s="183">
        <f t="shared" si="0"/>
        <v>111.11111111111111</v>
      </c>
      <c r="F26" s="189">
        <v>0.9</v>
      </c>
      <c r="G26" s="189">
        <v>1</v>
      </c>
      <c r="H26" s="185">
        <f t="shared" si="1"/>
        <v>111.11111111111111</v>
      </c>
      <c r="I26" s="186">
        <v>0.9</v>
      </c>
      <c r="J26" s="186">
        <v>1</v>
      </c>
      <c r="K26" s="187">
        <f t="shared" si="2"/>
        <v>111.11111111111111</v>
      </c>
      <c r="L26" s="458">
        <f t="shared" si="3"/>
        <v>111.11111111111113</v>
      </c>
    </row>
    <row r="27" spans="1:12" ht="33.75" customHeight="1" x14ac:dyDescent="0.2">
      <c r="A27" s="457">
        <v>10</v>
      </c>
      <c r="B27" s="181" t="s">
        <v>81</v>
      </c>
      <c r="C27" s="191">
        <v>1</v>
      </c>
      <c r="D27" s="191">
        <v>1</v>
      </c>
      <c r="E27" s="183">
        <f t="shared" si="0"/>
        <v>100</v>
      </c>
      <c r="F27" s="189">
        <v>1</v>
      </c>
      <c r="G27" s="189">
        <v>1</v>
      </c>
      <c r="H27" s="185">
        <f t="shared" si="1"/>
        <v>100</v>
      </c>
      <c r="I27" s="186">
        <v>1</v>
      </c>
      <c r="J27" s="186">
        <v>1</v>
      </c>
      <c r="K27" s="187">
        <f t="shared" si="2"/>
        <v>100</v>
      </c>
      <c r="L27" s="458">
        <f t="shared" si="3"/>
        <v>100</v>
      </c>
    </row>
    <row r="28" spans="1:12" ht="33.75" customHeight="1" x14ac:dyDescent="0.2">
      <c r="A28" s="457">
        <v>11</v>
      </c>
      <c r="B28" s="181" t="s">
        <v>82</v>
      </c>
      <c r="C28" s="191">
        <v>1</v>
      </c>
      <c r="D28" s="191">
        <v>1</v>
      </c>
      <c r="E28" s="183">
        <f t="shared" si="0"/>
        <v>100</v>
      </c>
      <c r="F28" s="189">
        <v>1</v>
      </c>
      <c r="G28" s="189">
        <v>1</v>
      </c>
      <c r="H28" s="185">
        <f t="shared" si="1"/>
        <v>100</v>
      </c>
      <c r="I28" s="186">
        <v>1</v>
      </c>
      <c r="J28" s="186">
        <v>1</v>
      </c>
      <c r="K28" s="187">
        <f t="shared" si="2"/>
        <v>100</v>
      </c>
      <c r="L28" s="458">
        <f t="shared" si="3"/>
        <v>100</v>
      </c>
    </row>
    <row r="29" spans="1:12" ht="33.75" customHeight="1" x14ac:dyDescent="0.2">
      <c r="A29" s="457">
        <v>12</v>
      </c>
      <c r="B29" s="181" t="s">
        <v>83</v>
      </c>
      <c r="C29" s="191">
        <v>1</v>
      </c>
      <c r="D29" s="191">
        <v>1</v>
      </c>
      <c r="E29" s="183">
        <f t="shared" si="0"/>
        <v>100</v>
      </c>
      <c r="F29" s="189">
        <v>1</v>
      </c>
      <c r="G29" s="189">
        <v>1</v>
      </c>
      <c r="H29" s="185">
        <f t="shared" si="1"/>
        <v>100</v>
      </c>
      <c r="I29" s="186">
        <v>1</v>
      </c>
      <c r="J29" s="186">
        <v>1</v>
      </c>
      <c r="K29" s="187">
        <f t="shared" si="2"/>
        <v>100</v>
      </c>
      <c r="L29" s="458">
        <f t="shared" si="3"/>
        <v>100</v>
      </c>
    </row>
    <row r="30" spans="1:12" ht="33.75" customHeight="1" x14ac:dyDescent="0.2">
      <c r="A30" s="457">
        <v>13</v>
      </c>
      <c r="B30" s="181" t="s">
        <v>84</v>
      </c>
      <c r="C30" s="191">
        <v>1</v>
      </c>
      <c r="D30" s="191">
        <v>1</v>
      </c>
      <c r="E30" s="183">
        <f t="shared" si="0"/>
        <v>100</v>
      </c>
      <c r="F30" s="189">
        <v>1</v>
      </c>
      <c r="G30" s="189">
        <v>1</v>
      </c>
      <c r="H30" s="185">
        <f t="shared" si="1"/>
        <v>100</v>
      </c>
      <c r="I30" s="186">
        <v>1</v>
      </c>
      <c r="J30" s="186">
        <v>1</v>
      </c>
      <c r="K30" s="187">
        <f t="shared" si="2"/>
        <v>100</v>
      </c>
      <c r="L30" s="458">
        <f t="shared" si="3"/>
        <v>100</v>
      </c>
    </row>
    <row r="31" spans="1:12" ht="33.75" customHeight="1" x14ac:dyDescent="0.2">
      <c r="A31" s="457">
        <v>14</v>
      </c>
      <c r="B31" s="181" t="s">
        <v>85</v>
      </c>
      <c r="C31" s="191">
        <v>2.15</v>
      </c>
      <c r="D31" s="191">
        <v>2.1839</v>
      </c>
      <c r="E31" s="183">
        <f t="shared" si="0"/>
        <v>101.57674418604653</v>
      </c>
      <c r="F31" s="189">
        <v>2.15</v>
      </c>
      <c r="G31" s="189">
        <v>2.1429</v>
      </c>
      <c r="H31" s="185">
        <f t="shared" si="1"/>
        <v>99.669767441860472</v>
      </c>
      <c r="I31" s="186">
        <v>3.15</v>
      </c>
      <c r="J31" s="186">
        <v>3.1311</v>
      </c>
      <c r="K31" s="187">
        <f t="shared" si="2"/>
        <v>99.4</v>
      </c>
      <c r="L31" s="458">
        <f t="shared" si="3"/>
        <v>100.21550387596899</v>
      </c>
    </row>
    <row r="32" spans="1:12" ht="33.75" customHeight="1" x14ac:dyDescent="0.2">
      <c r="A32" s="457">
        <v>15</v>
      </c>
      <c r="B32" s="193" t="s">
        <v>86</v>
      </c>
      <c r="C32" s="182">
        <v>1</v>
      </c>
      <c r="D32" s="182">
        <v>1</v>
      </c>
      <c r="E32" s="183">
        <f t="shared" si="0"/>
        <v>100</v>
      </c>
      <c r="F32" s="189">
        <v>1</v>
      </c>
      <c r="G32" s="189">
        <v>1</v>
      </c>
      <c r="H32" s="185">
        <f t="shared" si="1"/>
        <v>100</v>
      </c>
      <c r="I32" s="186">
        <v>1</v>
      </c>
      <c r="J32" s="186">
        <v>1</v>
      </c>
      <c r="K32" s="187">
        <f t="shared" si="2"/>
        <v>100</v>
      </c>
      <c r="L32" s="458">
        <f t="shared" si="3"/>
        <v>100</v>
      </c>
    </row>
    <row r="33" spans="1:12" ht="33.75" customHeight="1" x14ac:dyDescent="0.2">
      <c r="A33" s="457">
        <v>16</v>
      </c>
      <c r="B33" s="181" t="s">
        <v>87</v>
      </c>
      <c r="C33" s="182">
        <v>1</v>
      </c>
      <c r="D33" s="182">
        <v>1</v>
      </c>
      <c r="E33" s="183">
        <f t="shared" si="0"/>
        <v>100</v>
      </c>
      <c r="F33" s="189">
        <v>1</v>
      </c>
      <c r="G33" s="189">
        <v>1</v>
      </c>
      <c r="H33" s="185">
        <f t="shared" si="1"/>
        <v>100</v>
      </c>
      <c r="I33" s="186">
        <v>1</v>
      </c>
      <c r="J33" s="186">
        <v>1</v>
      </c>
      <c r="K33" s="187">
        <f t="shared" si="2"/>
        <v>100</v>
      </c>
      <c r="L33" s="458">
        <f t="shared" si="3"/>
        <v>100</v>
      </c>
    </row>
    <row r="34" spans="1:12" ht="33.75" customHeight="1" x14ac:dyDescent="0.2">
      <c r="A34" s="457">
        <v>17</v>
      </c>
      <c r="B34" s="181" t="s">
        <v>88</v>
      </c>
      <c r="C34" s="192">
        <v>1.88</v>
      </c>
      <c r="D34" s="192">
        <v>1.9248000000000001</v>
      </c>
      <c r="E34" s="183">
        <f t="shared" si="0"/>
        <v>102.38297872340428</v>
      </c>
      <c r="F34" s="189">
        <v>1.88</v>
      </c>
      <c r="G34" s="189">
        <v>1.8857999999999999</v>
      </c>
      <c r="H34" s="185">
        <f t="shared" si="1"/>
        <v>100.30851063829786</v>
      </c>
      <c r="I34" s="186">
        <v>1.88</v>
      </c>
      <c r="J34" s="186">
        <v>1.89</v>
      </c>
      <c r="K34" s="187">
        <f t="shared" si="2"/>
        <v>100.53191489361701</v>
      </c>
      <c r="L34" s="458">
        <f t="shared" si="3"/>
        <v>101.07446808510639</v>
      </c>
    </row>
    <row r="35" spans="1:12" ht="28.5" customHeight="1" x14ac:dyDescent="0.2">
      <c r="A35" s="457">
        <v>18</v>
      </c>
      <c r="B35" s="181" t="s">
        <v>89</v>
      </c>
      <c r="C35" s="182">
        <v>0.98</v>
      </c>
      <c r="D35" s="182">
        <v>0.96430000000000005</v>
      </c>
      <c r="E35" s="183">
        <f t="shared" si="0"/>
        <v>98.397959183673478</v>
      </c>
      <c r="F35" s="189">
        <v>0.98</v>
      </c>
      <c r="G35" s="189">
        <v>0.9607</v>
      </c>
      <c r="H35" s="185">
        <f t="shared" si="1"/>
        <v>98.030612244897966</v>
      </c>
      <c r="I35" s="186">
        <v>0.98</v>
      </c>
      <c r="J35" s="186">
        <v>0.96789999999999998</v>
      </c>
      <c r="K35" s="187">
        <f t="shared" si="2"/>
        <v>98.765306122448976</v>
      </c>
      <c r="L35" s="458">
        <f t="shared" si="3"/>
        <v>98.397959183673478</v>
      </c>
    </row>
    <row r="36" spans="1:12" ht="35.25" customHeight="1" x14ac:dyDescent="0.2">
      <c r="A36" s="457">
        <v>19</v>
      </c>
      <c r="B36" s="181" t="s">
        <v>90</v>
      </c>
      <c r="C36" s="191">
        <v>0.98</v>
      </c>
      <c r="D36" s="191">
        <v>0.98</v>
      </c>
      <c r="E36" s="183">
        <f t="shared" si="0"/>
        <v>100</v>
      </c>
      <c r="F36" s="189">
        <v>0.98</v>
      </c>
      <c r="G36" s="189">
        <v>0.98</v>
      </c>
      <c r="H36" s="185">
        <f t="shared" si="1"/>
        <v>100</v>
      </c>
      <c r="I36" s="186">
        <v>0.98</v>
      </c>
      <c r="J36" s="186">
        <v>0.98</v>
      </c>
      <c r="K36" s="187">
        <f t="shared" si="2"/>
        <v>100</v>
      </c>
      <c r="L36" s="458">
        <f t="shared" si="3"/>
        <v>100</v>
      </c>
    </row>
    <row r="37" spans="1:12" ht="33.75" customHeight="1" x14ac:dyDescent="0.2">
      <c r="A37" s="457">
        <v>20</v>
      </c>
      <c r="B37" s="181" t="s">
        <v>91</v>
      </c>
      <c r="C37" s="192">
        <v>1.87</v>
      </c>
      <c r="D37" s="192">
        <v>1.8683000000000001</v>
      </c>
      <c r="E37" s="183">
        <f t="shared" si="0"/>
        <v>99.909090909090907</v>
      </c>
      <c r="F37" s="189">
        <v>1.87</v>
      </c>
      <c r="G37" s="189">
        <v>1.8545</v>
      </c>
      <c r="H37" s="185">
        <f t="shared" si="1"/>
        <v>99.171122994652407</v>
      </c>
      <c r="I37" s="186">
        <v>1.87</v>
      </c>
      <c r="J37" s="186">
        <v>1.8746</v>
      </c>
      <c r="K37" s="187">
        <f t="shared" si="2"/>
        <v>100.24598930481284</v>
      </c>
      <c r="L37" s="458">
        <f t="shared" si="3"/>
        <v>99.775401069518708</v>
      </c>
    </row>
    <row r="38" spans="1:12" ht="33.75" customHeight="1" x14ac:dyDescent="0.2">
      <c r="A38" s="457">
        <v>21</v>
      </c>
      <c r="B38" s="181" t="s">
        <v>92</v>
      </c>
      <c r="C38" s="192">
        <v>2.6</v>
      </c>
      <c r="D38" s="192">
        <v>3.8559000000000001</v>
      </c>
      <c r="E38" s="183">
        <f t="shared" si="0"/>
        <v>148.30384615384617</v>
      </c>
      <c r="F38" s="189">
        <v>2.6</v>
      </c>
      <c r="G38" s="189">
        <v>3.9767000000000001</v>
      </c>
      <c r="H38" s="185">
        <f t="shared" si="1"/>
        <v>152.95000000000002</v>
      </c>
      <c r="I38" s="186">
        <v>3.6</v>
      </c>
      <c r="J38" s="186">
        <v>3.9849000000000001</v>
      </c>
      <c r="K38" s="187">
        <f t="shared" si="2"/>
        <v>110.69166666666668</v>
      </c>
      <c r="L38" s="458">
        <f t="shared" si="3"/>
        <v>137.31517094017096</v>
      </c>
    </row>
    <row r="39" spans="1:12" ht="22.5" customHeight="1" x14ac:dyDescent="0.2">
      <c r="A39" s="457">
        <v>22</v>
      </c>
      <c r="B39" s="181" t="s">
        <v>93</v>
      </c>
      <c r="C39" s="182">
        <v>2</v>
      </c>
      <c r="D39" s="182">
        <v>2</v>
      </c>
      <c r="E39" s="183">
        <f t="shared" si="0"/>
        <v>100</v>
      </c>
      <c r="F39" s="189">
        <v>2</v>
      </c>
      <c r="G39" s="189">
        <v>2</v>
      </c>
      <c r="H39" s="185">
        <f t="shared" si="1"/>
        <v>100</v>
      </c>
      <c r="I39" s="186">
        <v>2</v>
      </c>
      <c r="J39" s="186">
        <v>2</v>
      </c>
      <c r="K39" s="187">
        <f t="shared" si="2"/>
        <v>100</v>
      </c>
      <c r="L39" s="458">
        <f t="shared" si="3"/>
        <v>100</v>
      </c>
    </row>
    <row r="40" spans="1:12" ht="22.5" customHeight="1" x14ac:dyDescent="0.2">
      <c r="A40" s="457">
        <v>23</v>
      </c>
      <c r="B40" s="181" t="s">
        <v>94</v>
      </c>
      <c r="C40" s="182">
        <v>2</v>
      </c>
      <c r="D40" s="182">
        <v>2</v>
      </c>
      <c r="E40" s="183">
        <f t="shared" si="0"/>
        <v>100</v>
      </c>
      <c r="F40" s="189">
        <v>2</v>
      </c>
      <c r="G40" s="189">
        <v>2</v>
      </c>
      <c r="H40" s="185">
        <f t="shared" si="1"/>
        <v>100</v>
      </c>
      <c r="I40" s="186">
        <v>2</v>
      </c>
      <c r="J40" s="186">
        <v>2</v>
      </c>
      <c r="K40" s="187">
        <f t="shared" si="2"/>
        <v>100</v>
      </c>
      <c r="L40" s="458">
        <f t="shared" si="3"/>
        <v>100</v>
      </c>
    </row>
    <row r="41" spans="1:12" ht="33.75" customHeight="1" x14ac:dyDescent="0.2">
      <c r="A41" s="457">
        <v>24</v>
      </c>
      <c r="B41" s="181" t="s">
        <v>95</v>
      </c>
      <c r="C41" s="182">
        <v>2</v>
      </c>
      <c r="D41" s="182">
        <v>2</v>
      </c>
      <c r="E41" s="183">
        <f t="shared" si="0"/>
        <v>100</v>
      </c>
      <c r="F41" s="189">
        <v>2</v>
      </c>
      <c r="G41" s="189">
        <v>2</v>
      </c>
      <c r="H41" s="185">
        <f t="shared" si="1"/>
        <v>100</v>
      </c>
      <c r="I41" s="186">
        <v>2</v>
      </c>
      <c r="J41" s="186">
        <v>2</v>
      </c>
      <c r="K41" s="187">
        <f t="shared" si="2"/>
        <v>100</v>
      </c>
      <c r="L41" s="458">
        <f t="shared" si="3"/>
        <v>100</v>
      </c>
    </row>
    <row r="42" spans="1:12" ht="33.75" customHeight="1" x14ac:dyDescent="0.2">
      <c r="A42" s="457">
        <v>25</v>
      </c>
      <c r="B42" s="181" t="s">
        <v>96</v>
      </c>
      <c r="C42" s="182">
        <v>2</v>
      </c>
      <c r="D42" s="182">
        <v>2</v>
      </c>
      <c r="E42" s="183">
        <f t="shared" si="0"/>
        <v>100</v>
      </c>
      <c r="F42" s="189">
        <v>2</v>
      </c>
      <c r="G42" s="189">
        <v>2</v>
      </c>
      <c r="H42" s="185">
        <f t="shared" si="1"/>
        <v>100</v>
      </c>
      <c r="I42" s="186">
        <v>2</v>
      </c>
      <c r="J42" s="186">
        <v>2</v>
      </c>
      <c r="K42" s="187">
        <f t="shared" si="2"/>
        <v>100</v>
      </c>
      <c r="L42" s="458">
        <f t="shared" si="3"/>
        <v>100</v>
      </c>
    </row>
    <row r="43" spans="1:12" ht="45" customHeight="1" x14ac:dyDescent="0.2">
      <c r="A43" s="457">
        <v>26</v>
      </c>
      <c r="B43" s="181" t="s">
        <v>97</v>
      </c>
      <c r="C43" s="182">
        <v>2</v>
      </c>
      <c r="D43" s="182">
        <v>2</v>
      </c>
      <c r="E43" s="183">
        <f t="shared" si="0"/>
        <v>100</v>
      </c>
      <c r="F43" s="189">
        <v>2</v>
      </c>
      <c r="G43" s="189">
        <v>2</v>
      </c>
      <c r="H43" s="185">
        <f t="shared" si="1"/>
        <v>100</v>
      </c>
      <c r="I43" s="186">
        <v>2</v>
      </c>
      <c r="J43" s="186">
        <v>2</v>
      </c>
      <c r="K43" s="187">
        <f t="shared" si="2"/>
        <v>100</v>
      </c>
      <c r="L43" s="458">
        <f t="shared" si="3"/>
        <v>100</v>
      </c>
    </row>
    <row r="44" spans="1:12" ht="33.75" customHeight="1" x14ac:dyDescent="0.2">
      <c r="A44" s="457">
        <v>27</v>
      </c>
      <c r="B44" s="181" t="s">
        <v>98</v>
      </c>
      <c r="C44" s="182">
        <v>2</v>
      </c>
      <c r="D44" s="182">
        <v>2</v>
      </c>
      <c r="E44" s="183">
        <f t="shared" si="0"/>
        <v>100</v>
      </c>
      <c r="F44" s="189">
        <v>2</v>
      </c>
      <c r="G44" s="189">
        <v>2</v>
      </c>
      <c r="H44" s="185">
        <f t="shared" si="1"/>
        <v>100</v>
      </c>
      <c r="I44" s="186">
        <v>2</v>
      </c>
      <c r="J44" s="186">
        <v>2</v>
      </c>
      <c r="K44" s="187">
        <f t="shared" si="2"/>
        <v>100</v>
      </c>
      <c r="L44" s="458">
        <f t="shared" si="3"/>
        <v>100</v>
      </c>
    </row>
    <row r="45" spans="1:12" ht="45" customHeight="1" x14ac:dyDescent="0.2">
      <c r="A45" s="457">
        <v>28</v>
      </c>
      <c r="B45" s="181" t="s">
        <v>99</v>
      </c>
      <c r="C45" s="191">
        <v>4.28</v>
      </c>
      <c r="D45" s="191">
        <v>4.4661999999999997</v>
      </c>
      <c r="E45" s="183">
        <f t="shared" si="0"/>
        <v>104.35046728971962</v>
      </c>
      <c r="F45" s="189">
        <v>4.28</v>
      </c>
      <c r="G45" s="189">
        <v>4.5053000000000001</v>
      </c>
      <c r="H45" s="185">
        <f t="shared" si="1"/>
        <v>105.26401869158879</v>
      </c>
      <c r="I45" s="186">
        <v>4.28</v>
      </c>
      <c r="J45" s="186">
        <v>4.5749000000000004</v>
      </c>
      <c r="K45" s="187">
        <f t="shared" si="2"/>
        <v>106.89018691588785</v>
      </c>
      <c r="L45" s="458">
        <f t="shared" si="3"/>
        <v>105.50155763239876</v>
      </c>
    </row>
    <row r="46" spans="1:12" ht="22.5" customHeight="1" x14ac:dyDescent="0.2">
      <c r="A46" s="457">
        <v>29</v>
      </c>
      <c r="B46" s="181" t="s">
        <v>100</v>
      </c>
      <c r="C46" s="182">
        <v>2.5</v>
      </c>
      <c r="D46" s="182">
        <v>2.3037000000000001</v>
      </c>
      <c r="E46" s="183">
        <f t="shared" si="0"/>
        <v>92.14800000000001</v>
      </c>
      <c r="F46" s="189">
        <v>2.5</v>
      </c>
      <c r="G46" s="189">
        <v>2.3416999999999999</v>
      </c>
      <c r="H46" s="185">
        <f t="shared" si="1"/>
        <v>93.667999999999992</v>
      </c>
      <c r="I46" s="186">
        <v>2.5</v>
      </c>
      <c r="J46" s="186">
        <v>2.3014999999999999</v>
      </c>
      <c r="K46" s="187">
        <f t="shared" si="2"/>
        <v>92.06</v>
      </c>
      <c r="L46" s="458">
        <f t="shared" si="3"/>
        <v>92.62533333333333</v>
      </c>
    </row>
    <row r="47" spans="1:12" ht="45" customHeight="1" x14ac:dyDescent="0.2">
      <c r="A47" s="457">
        <v>30</v>
      </c>
      <c r="B47" s="181" t="s">
        <v>101</v>
      </c>
      <c r="C47" s="182">
        <v>2.5</v>
      </c>
      <c r="D47" s="182">
        <v>2.4148999999999998</v>
      </c>
      <c r="E47" s="183">
        <f t="shared" si="0"/>
        <v>96.595999999999989</v>
      </c>
      <c r="F47" s="189">
        <v>2.5</v>
      </c>
      <c r="G47" s="189">
        <v>2.4285999999999999</v>
      </c>
      <c r="H47" s="185">
        <f t="shared" si="1"/>
        <v>97.143999999999991</v>
      </c>
      <c r="I47" s="186">
        <v>2.5</v>
      </c>
      <c r="J47" s="186">
        <v>2.3142</v>
      </c>
      <c r="K47" s="187">
        <f t="shared" si="2"/>
        <v>92.568000000000012</v>
      </c>
      <c r="L47" s="458">
        <f t="shared" si="3"/>
        <v>95.435999999999993</v>
      </c>
    </row>
    <row r="48" spans="1:12" ht="48" customHeight="1" x14ac:dyDescent="0.2">
      <c r="A48" s="457">
        <v>31</v>
      </c>
      <c r="B48" s="181" t="s">
        <v>102</v>
      </c>
      <c r="C48" s="182">
        <v>2.7</v>
      </c>
      <c r="D48" s="182">
        <v>2.7153</v>
      </c>
      <c r="E48" s="183">
        <f t="shared" si="0"/>
        <v>100.56666666666668</v>
      </c>
      <c r="F48" s="189">
        <v>2.7</v>
      </c>
      <c r="G48" s="189">
        <v>2.7151999999999998</v>
      </c>
      <c r="H48" s="185">
        <f t="shared" si="1"/>
        <v>100.56296296296294</v>
      </c>
      <c r="I48" s="186">
        <v>2.7</v>
      </c>
      <c r="J48" s="186">
        <v>2.7056</v>
      </c>
      <c r="K48" s="187">
        <f t="shared" si="2"/>
        <v>100.20740740740742</v>
      </c>
      <c r="L48" s="458">
        <f t="shared" si="3"/>
        <v>100.44567901234568</v>
      </c>
    </row>
    <row r="49" spans="1:12" ht="56.25" customHeight="1" x14ac:dyDescent="0.2">
      <c r="A49" s="457">
        <v>32</v>
      </c>
      <c r="B49" s="181" t="s">
        <v>103</v>
      </c>
      <c r="C49" s="182">
        <v>3.15</v>
      </c>
      <c r="D49" s="182">
        <v>4</v>
      </c>
      <c r="E49" s="183">
        <f t="shared" si="0"/>
        <v>126.98412698412697</v>
      </c>
      <c r="F49" s="189">
        <v>3.17</v>
      </c>
      <c r="G49" s="189">
        <v>4</v>
      </c>
      <c r="H49" s="185">
        <f t="shared" si="1"/>
        <v>126.18296529968454</v>
      </c>
      <c r="I49" s="194">
        <v>3.15</v>
      </c>
      <c r="J49" s="194">
        <v>3.15</v>
      </c>
      <c r="K49" s="187">
        <f t="shared" si="2"/>
        <v>100</v>
      </c>
      <c r="L49" s="458">
        <f t="shared" si="3"/>
        <v>117.72236409460383</v>
      </c>
    </row>
    <row r="50" spans="1:12" x14ac:dyDescent="0.2">
      <c r="A50" s="459"/>
      <c r="B50" s="167"/>
      <c r="C50" s="174"/>
      <c r="D50" s="174"/>
      <c r="E50" s="195"/>
      <c r="F50" s="196"/>
      <c r="G50" s="174"/>
      <c r="H50" s="197"/>
      <c r="I50" s="198"/>
      <c r="J50" s="198"/>
      <c r="K50" s="198"/>
      <c r="L50" s="460"/>
    </row>
    <row r="51" spans="1:12" ht="67.5" customHeight="1" x14ac:dyDescent="0.2">
      <c r="A51" s="461"/>
      <c r="B51" s="199" t="s">
        <v>104</v>
      </c>
      <c r="C51" s="178"/>
      <c r="D51" s="199"/>
      <c r="E51" s="199"/>
      <c r="F51" s="199"/>
      <c r="G51" s="199"/>
      <c r="H51" s="199"/>
      <c r="I51" s="200"/>
      <c r="J51" s="200"/>
      <c r="K51" s="200"/>
      <c r="L51" s="456"/>
    </row>
    <row r="52" spans="1:12" x14ac:dyDescent="0.2">
      <c r="A52" s="459"/>
      <c r="B52" s="162"/>
      <c r="C52" s="174"/>
      <c r="D52" s="174"/>
      <c r="E52" s="201"/>
      <c r="F52" s="196"/>
      <c r="G52" s="174"/>
      <c r="H52" s="197"/>
      <c r="I52" s="198"/>
      <c r="J52" s="198"/>
      <c r="K52" s="198"/>
      <c r="L52" s="453"/>
    </row>
    <row r="53" spans="1:12" x14ac:dyDescent="0.2">
      <c r="A53" s="457">
        <v>1</v>
      </c>
      <c r="B53" s="181" t="s">
        <v>105</v>
      </c>
      <c r="C53" s="202">
        <v>2.64</v>
      </c>
      <c r="D53" s="202">
        <v>2.8965999999999998</v>
      </c>
      <c r="E53" s="183">
        <f t="shared" ref="E53:E64" si="4">+D53/C53*100</f>
        <v>109.71969696969697</v>
      </c>
      <c r="F53" s="189">
        <v>2.64</v>
      </c>
      <c r="G53" s="189">
        <v>2.8224999999999998</v>
      </c>
      <c r="H53" s="185">
        <f t="shared" ref="H53:H64" si="5">G53/F53*100</f>
        <v>106.91287878787878</v>
      </c>
      <c r="I53" s="203">
        <v>2.48</v>
      </c>
      <c r="J53" s="203">
        <v>2.83</v>
      </c>
      <c r="K53" s="187">
        <f t="shared" ref="K53:K64" si="6">+J53/I53*100</f>
        <v>114.11290322580645</v>
      </c>
      <c r="L53" s="458">
        <f t="shared" ref="L53:L64" si="7">(E53+H53+K53)/3</f>
        <v>110.24849299446073</v>
      </c>
    </row>
    <row r="54" spans="1:12" x14ac:dyDescent="0.2">
      <c r="A54" s="457">
        <v>2</v>
      </c>
      <c r="B54" s="181" t="s">
        <v>106</v>
      </c>
      <c r="C54" s="202">
        <v>2.6</v>
      </c>
      <c r="D54" s="202">
        <v>2.5400999999999998</v>
      </c>
      <c r="E54" s="183">
        <f t="shared" si="4"/>
        <v>97.696153846153834</v>
      </c>
      <c r="F54" s="189">
        <v>2.5</v>
      </c>
      <c r="G54" s="189">
        <v>2.5903</v>
      </c>
      <c r="H54" s="185">
        <f t="shared" si="5"/>
        <v>103.61199999999999</v>
      </c>
      <c r="I54" s="203">
        <v>2.4</v>
      </c>
      <c r="J54" s="203">
        <v>2.609</v>
      </c>
      <c r="K54" s="187">
        <f t="shared" si="6"/>
        <v>108.70833333333334</v>
      </c>
      <c r="L54" s="458">
        <f t="shared" si="7"/>
        <v>103.33882905982905</v>
      </c>
    </row>
    <row r="55" spans="1:12" x14ac:dyDescent="0.2">
      <c r="A55" s="457">
        <v>3</v>
      </c>
      <c r="B55" s="181" t="s">
        <v>107</v>
      </c>
      <c r="C55" s="202">
        <v>4.0999999999999996</v>
      </c>
      <c r="D55" s="202">
        <v>4.2916999999999996</v>
      </c>
      <c r="E55" s="183">
        <f t="shared" si="4"/>
        <v>104.67560975609756</v>
      </c>
      <c r="F55" s="189">
        <v>4.25</v>
      </c>
      <c r="G55" s="189">
        <v>4.1608999999999998</v>
      </c>
      <c r="H55" s="185">
        <f t="shared" si="5"/>
        <v>97.903529411764694</v>
      </c>
      <c r="I55" s="203">
        <v>4.3</v>
      </c>
      <c r="J55" s="203">
        <v>4.7133000000000003</v>
      </c>
      <c r="K55" s="187">
        <f t="shared" si="6"/>
        <v>109.61162790697676</v>
      </c>
      <c r="L55" s="458">
        <f t="shared" si="7"/>
        <v>104.06358902494634</v>
      </c>
    </row>
    <row r="56" spans="1:12" ht="22.5" customHeight="1" x14ac:dyDescent="0.2">
      <c r="A56" s="457">
        <v>4</v>
      </c>
      <c r="B56" s="181" t="s">
        <v>108</v>
      </c>
      <c r="C56" s="202">
        <v>3.8</v>
      </c>
      <c r="D56" s="202">
        <v>4</v>
      </c>
      <c r="E56" s="183">
        <f t="shared" si="4"/>
        <v>105.26315789473684</v>
      </c>
      <c r="F56" s="189">
        <v>3.8</v>
      </c>
      <c r="G56" s="189">
        <v>4</v>
      </c>
      <c r="H56" s="185">
        <f t="shared" si="5"/>
        <v>105.26315789473684</v>
      </c>
      <c r="I56" s="203">
        <v>3.8</v>
      </c>
      <c r="J56" s="203">
        <v>4</v>
      </c>
      <c r="K56" s="187">
        <f t="shared" si="6"/>
        <v>105.26315789473684</v>
      </c>
      <c r="L56" s="458">
        <f t="shared" si="7"/>
        <v>105.26315789473684</v>
      </c>
    </row>
    <row r="57" spans="1:12" ht="33.75" customHeight="1" x14ac:dyDescent="0.2">
      <c r="A57" s="457">
        <v>5</v>
      </c>
      <c r="B57" s="181" t="s">
        <v>109</v>
      </c>
      <c r="C57" s="202">
        <v>3.6</v>
      </c>
      <c r="D57" s="202">
        <v>3.5586000000000002</v>
      </c>
      <c r="E57" s="183">
        <f t="shared" si="4"/>
        <v>98.850000000000009</v>
      </c>
      <c r="F57" s="189">
        <v>3.6</v>
      </c>
      <c r="G57" s="189">
        <v>3.5270999999999999</v>
      </c>
      <c r="H57" s="185">
        <f t="shared" si="5"/>
        <v>97.974999999999994</v>
      </c>
      <c r="I57" s="203">
        <v>3.6</v>
      </c>
      <c r="J57" s="203">
        <v>3.5423</v>
      </c>
      <c r="K57" s="187">
        <f t="shared" si="6"/>
        <v>98.397222222222226</v>
      </c>
      <c r="L57" s="458">
        <f t="shared" si="7"/>
        <v>98.407407407407405</v>
      </c>
    </row>
    <row r="58" spans="1:12" ht="33.75" customHeight="1" x14ac:dyDescent="0.2">
      <c r="A58" s="457">
        <v>6</v>
      </c>
      <c r="B58" s="181" t="s">
        <v>92</v>
      </c>
      <c r="C58" s="202">
        <v>2.7</v>
      </c>
      <c r="D58" s="202">
        <v>2.6511999999999998</v>
      </c>
      <c r="E58" s="183">
        <f t="shared" si="4"/>
        <v>98.192592592592575</v>
      </c>
      <c r="F58" s="189">
        <v>2.7</v>
      </c>
      <c r="G58" s="189">
        <v>2.8142999999999998</v>
      </c>
      <c r="H58" s="185">
        <f t="shared" si="5"/>
        <v>104.23333333333331</v>
      </c>
      <c r="I58" s="203">
        <v>2.7</v>
      </c>
      <c r="J58" s="203">
        <v>2.9601000000000002</v>
      </c>
      <c r="K58" s="187">
        <f t="shared" si="6"/>
        <v>109.63333333333334</v>
      </c>
      <c r="L58" s="458">
        <f t="shared" si="7"/>
        <v>104.01975308641973</v>
      </c>
    </row>
    <row r="59" spans="1:12" ht="22.5" customHeight="1" x14ac:dyDescent="0.2">
      <c r="A59" s="457">
        <v>7</v>
      </c>
      <c r="B59" s="181" t="s">
        <v>110</v>
      </c>
      <c r="C59" s="202">
        <v>2.1</v>
      </c>
      <c r="D59" s="202">
        <v>2.6375000000000002</v>
      </c>
      <c r="E59" s="183">
        <f t="shared" si="4"/>
        <v>125.59523809523809</v>
      </c>
      <c r="F59" s="189">
        <v>1.9</v>
      </c>
      <c r="G59" s="189">
        <v>2</v>
      </c>
      <c r="H59" s="185">
        <f t="shared" si="5"/>
        <v>105.26315789473684</v>
      </c>
      <c r="I59" s="203">
        <v>2.1</v>
      </c>
      <c r="J59" s="203">
        <v>2.6025</v>
      </c>
      <c r="K59" s="187">
        <f t="shared" si="6"/>
        <v>123.92857142857143</v>
      </c>
      <c r="L59" s="458">
        <f t="shared" si="7"/>
        <v>118.26232247284878</v>
      </c>
    </row>
    <row r="60" spans="1:12" ht="33.75" customHeight="1" x14ac:dyDescent="0.2">
      <c r="A60" s="457">
        <v>8</v>
      </c>
      <c r="B60" s="181" t="s">
        <v>111</v>
      </c>
      <c r="C60" s="202">
        <v>1.9</v>
      </c>
      <c r="D60" s="202">
        <v>2</v>
      </c>
      <c r="E60" s="183">
        <f t="shared" si="4"/>
        <v>105.26315789473684</v>
      </c>
      <c r="F60" s="189">
        <v>1.9</v>
      </c>
      <c r="G60" s="189">
        <v>2</v>
      </c>
      <c r="H60" s="185">
        <f t="shared" si="5"/>
        <v>105.26315789473684</v>
      </c>
      <c r="I60" s="203">
        <v>1.9</v>
      </c>
      <c r="J60" s="203">
        <v>2</v>
      </c>
      <c r="K60" s="187">
        <f t="shared" si="6"/>
        <v>105.26315789473684</v>
      </c>
      <c r="L60" s="458">
        <f t="shared" si="7"/>
        <v>105.26315789473684</v>
      </c>
    </row>
    <row r="61" spans="1:12" ht="22.5" customHeight="1" x14ac:dyDescent="0.2">
      <c r="A61" s="457">
        <v>9</v>
      </c>
      <c r="B61" s="181" t="s">
        <v>112</v>
      </c>
      <c r="C61" s="202">
        <v>3.6</v>
      </c>
      <c r="D61" s="202">
        <v>3.8043</v>
      </c>
      <c r="E61" s="183">
        <f t="shared" si="4"/>
        <v>105.67500000000001</v>
      </c>
      <c r="F61" s="189">
        <v>3.6</v>
      </c>
      <c r="G61" s="189">
        <v>3.6755</v>
      </c>
      <c r="H61" s="185">
        <f t="shared" si="5"/>
        <v>102.09722222222221</v>
      </c>
      <c r="I61" s="203">
        <v>3.6</v>
      </c>
      <c r="J61" s="203">
        <v>3.8043</v>
      </c>
      <c r="K61" s="187">
        <f t="shared" si="6"/>
        <v>105.67500000000001</v>
      </c>
      <c r="L61" s="458">
        <f t="shared" si="7"/>
        <v>104.48240740740742</v>
      </c>
    </row>
    <row r="62" spans="1:12" x14ac:dyDescent="0.2">
      <c r="A62" s="457">
        <v>10</v>
      </c>
      <c r="B62" s="181" t="s">
        <v>113</v>
      </c>
      <c r="C62" s="182">
        <v>2</v>
      </c>
      <c r="D62" s="182">
        <v>2</v>
      </c>
      <c r="E62" s="183">
        <f t="shared" si="4"/>
        <v>100</v>
      </c>
      <c r="F62" s="189">
        <v>2</v>
      </c>
      <c r="G62" s="189">
        <v>2</v>
      </c>
      <c r="H62" s="185">
        <f t="shared" si="5"/>
        <v>100</v>
      </c>
      <c r="I62" s="203">
        <v>2</v>
      </c>
      <c r="J62" s="203">
        <v>2</v>
      </c>
      <c r="K62" s="187">
        <f t="shared" si="6"/>
        <v>100</v>
      </c>
      <c r="L62" s="458">
        <f t="shared" si="7"/>
        <v>100</v>
      </c>
    </row>
    <row r="63" spans="1:12" ht="45" customHeight="1" x14ac:dyDescent="0.2">
      <c r="A63" s="457">
        <v>11</v>
      </c>
      <c r="B63" s="204" t="s">
        <v>114</v>
      </c>
      <c r="C63" s="182">
        <v>2.85</v>
      </c>
      <c r="D63" s="182">
        <v>2.8803999999999998</v>
      </c>
      <c r="E63" s="183">
        <f t="shared" si="4"/>
        <v>101.06666666666666</v>
      </c>
      <c r="F63" s="189">
        <v>2.85</v>
      </c>
      <c r="G63" s="189">
        <v>2.8742000000000001</v>
      </c>
      <c r="H63" s="185">
        <f t="shared" si="5"/>
        <v>100.84912280701755</v>
      </c>
      <c r="I63" s="203">
        <v>2.85</v>
      </c>
      <c r="J63" s="172">
        <v>2.8727</v>
      </c>
      <c r="K63" s="187">
        <f t="shared" si="6"/>
        <v>100.79649122807017</v>
      </c>
      <c r="L63" s="458">
        <f t="shared" si="7"/>
        <v>100.90409356725145</v>
      </c>
    </row>
    <row r="64" spans="1:12" ht="29.25" customHeight="1" x14ac:dyDescent="0.2">
      <c r="A64" s="457">
        <v>12</v>
      </c>
      <c r="B64" s="181" t="s">
        <v>115</v>
      </c>
      <c r="C64" s="205">
        <v>6</v>
      </c>
      <c r="D64" s="192">
        <v>6</v>
      </c>
      <c r="E64" s="183">
        <f t="shared" si="4"/>
        <v>100</v>
      </c>
      <c r="F64" s="189">
        <v>6</v>
      </c>
      <c r="G64" s="184">
        <v>6</v>
      </c>
      <c r="H64" s="185">
        <f t="shared" si="5"/>
        <v>100</v>
      </c>
      <c r="I64" s="186">
        <v>6</v>
      </c>
      <c r="J64" s="186">
        <v>6</v>
      </c>
      <c r="K64" s="187">
        <f t="shared" si="6"/>
        <v>100</v>
      </c>
      <c r="L64" s="458">
        <f t="shared" si="7"/>
        <v>100</v>
      </c>
    </row>
    <row r="65" spans="1:12" x14ac:dyDescent="0.2">
      <c r="A65" s="459"/>
      <c r="B65" s="204"/>
      <c r="C65" s="197"/>
      <c r="D65" s="206"/>
      <c r="E65" s="201"/>
      <c r="F65" s="207"/>
      <c r="G65" s="208"/>
      <c r="H65" s="209"/>
      <c r="I65" s="210"/>
      <c r="J65" s="211"/>
      <c r="K65" s="211"/>
      <c r="L65" s="453"/>
    </row>
    <row r="66" spans="1:12" ht="56.25" customHeight="1" x14ac:dyDescent="0.2">
      <c r="A66" s="461"/>
      <c r="B66" s="199" t="s">
        <v>116</v>
      </c>
      <c r="C66" s="178"/>
      <c r="D66" s="199"/>
      <c r="E66" s="199"/>
      <c r="F66" s="199"/>
      <c r="G66" s="199"/>
      <c r="H66" s="199"/>
      <c r="I66" s="200"/>
      <c r="J66" s="200"/>
      <c r="K66" s="200"/>
      <c r="L66" s="456"/>
    </row>
    <row r="67" spans="1:12" x14ac:dyDescent="0.2">
      <c r="A67" s="459"/>
      <c r="B67" s="167"/>
      <c r="C67" s="174"/>
      <c r="D67" s="206"/>
      <c r="E67" s="201"/>
      <c r="F67" s="207"/>
      <c r="G67" s="206"/>
      <c r="H67" s="209"/>
      <c r="I67" s="211"/>
      <c r="J67" s="210"/>
      <c r="K67" s="211"/>
      <c r="L67" s="460"/>
    </row>
    <row r="68" spans="1:12" ht="22.5" customHeight="1" x14ac:dyDescent="0.2">
      <c r="A68" s="457">
        <v>1</v>
      </c>
      <c r="B68" s="181" t="s">
        <v>117</v>
      </c>
      <c r="C68" s="182">
        <v>2</v>
      </c>
      <c r="D68" s="182">
        <v>2</v>
      </c>
      <c r="E68" s="183">
        <f>+D68/C68*100</f>
        <v>100</v>
      </c>
      <c r="F68" s="189">
        <v>2</v>
      </c>
      <c r="G68" s="189">
        <v>2</v>
      </c>
      <c r="H68" s="185">
        <f>G68/F68*100</f>
        <v>100</v>
      </c>
      <c r="I68" s="203">
        <v>2</v>
      </c>
      <c r="J68" s="203">
        <v>2</v>
      </c>
      <c r="K68" s="187">
        <f>+J68/I68*100</f>
        <v>100</v>
      </c>
      <c r="L68" s="458">
        <f>(E68+H68+K68)/3</f>
        <v>100</v>
      </c>
    </row>
    <row r="69" spans="1:12" ht="22.5" customHeight="1" x14ac:dyDescent="0.2">
      <c r="A69" s="457">
        <v>2</v>
      </c>
      <c r="B69" s="181" t="s">
        <v>118</v>
      </c>
      <c r="C69" s="182">
        <v>1.9</v>
      </c>
      <c r="D69" s="182">
        <v>1.9816</v>
      </c>
      <c r="E69" s="183">
        <f>+D69/C69*100</f>
        <v>104.29473684210527</v>
      </c>
      <c r="F69" s="189">
        <v>1.9</v>
      </c>
      <c r="G69" s="189">
        <v>1.9447000000000001</v>
      </c>
      <c r="H69" s="185">
        <f>G69/F69*100</f>
        <v>102.35263157894738</v>
      </c>
      <c r="I69" s="186">
        <v>1.9</v>
      </c>
      <c r="J69" s="186">
        <v>1.9333</v>
      </c>
      <c r="K69" s="187">
        <f>+J69/I69*100</f>
        <v>101.75263157894739</v>
      </c>
      <c r="L69" s="458">
        <f>(E69+H69+K69)/3</f>
        <v>102.80000000000001</v>
      </c>
    </row>
    <row r="70" spans="1:12" x14ac:dyDescent="0.2">
      <c r="A70" s="459"/>
      <c r="B70" s="462"/>
      <c r="C70" s="173"/>
      <c r="D70" s="173"/>
      <c r="E70" s="201"/>
      <c r="F70" s="207"/>
      <c r="G70" s="173"/>
      <c r="H70" s="209"/>
      <c r="I70" s="462"/>
      <c r="J70" s="463"/>
      <c r="K70" s="463"/>
      <c r="L70" s="464"/>
    </row>
    <row r="71" spans="1:12" ht="45" customHeight="1" x14ac:dyDescent="0.2">
      <c r="A71" s="465"/>
      <c r="B71" s="200" t="s">
        <v>119</v>
      </c>
      <c r="C71" s="178"/>
      <c r="D71" s="212"/>
      <c r="E71" s="212"/>
      <c r="F71" s="212"/>
      <c r="G71" s="212"/>
      <c r="H71" s="212"/>
      <c r="I71" s="213"/>
      <c r="J71" s="213"/>
      <c r="K71" s="213"/>
      <c r="L71" s="456"/>
    </row>
    <row r="72" spans="1:12" x14ac:dyDescent="0.2">
      <c r="A72" s="459"/>
      <c r="B72" s="162"/>
      <c r="C72" s="157"/>
      <c r="D72" s="173"/>
      <c r="E72" s="201"/>
      <c r="F72" s="207"/>
      <c r="G72" s="208"/>
      <c r="H72" s="209"/>
      <c r="I72" s="214"/>
      <c r="J72" s="211"/>
      <c r="K72" s="211"/>
      <c r="L72" s="453"/>
    </row>
    <row r="73" spans="1:12" ht="22.5" customHeight="1" x14ac:dyDescent="0.2">
      <c r="A73" s="466">
        <v>1</v>
      </c>
      <c r="B73" s="204" t="s">
        <v>120</v>
      </c>
      <c r="C73" s="215">
        <v>1.9</v>
      </c>
      <c r="D73" s="216">
        <v>1.9504999999999999</v>
      </c>
      <c r="E73" s="183">
        <f>+D73/C73*100</f>
        <v>102.65789473684211</v>
      </c>
      <c r="F73" s="189">
        <v>1.9</v>
      </c>
      <c r="G73" s="189">
        <v>1.9155</v>
      </c>
      <c r="H73" s="185">
        <f>G73/F73*100</f>
        <v>100.81578947368422</v>
      </c>
      <c r="I73" s="186">
        <v>2</v>
      </c>
      <c r="J73" s="186">
        <v>2</v>
      </c>
      <c r="K73" s="187">
        <f>+J73/I73*100</f>
        <v>100</v>
      </c>
      <c r="L73" s="458">
        <f>(E73+H73+K73)/3</f>
        <v>101.15789473684212</v>
      </c>
    </row>
    <row r="74" spans="1:12" ht="22.5" customHeight="1" x14ac:dyDescent="0.2">
      <c r="A74" s="457">
        <v>2</v>
      </c>
      <c r="B74" s="181" t="s">
        <v>121</v>
      </c>
      <c r="C74" s="202">
        <v>1.84</v>
      </c>
      <c r="D74" s="202">
        <v>2</v>
      </c>
      <c r="E74" s="183">
        <f>+D74/C74*100</f>
        <v>108.69565217391303</v>
      </c>
      <c r="F74" s="189">
        <v>1.84</v>
      </c>
      <c r="G74" s="189">
        <v>1.9919</v>
      </c>
      <c r="H74" s="185">
        <f>G74/F74*100</f>
        <v>108.25543478260869</v>
      </c>
      <c r="I74" s="186">
        <v>1.92</v>
      </c>
      <c r="J74" s="186">
        <v>2</v>
      </c>
      <c r="K74" s="187">
        <f>+J74/I74*100</f>
        <v>104.16666666666667</v>
      </c>
      <c r="L74" s="458">
        <f>(E74+H74+K74)/3</f>
        <v>107.03925120772946</v>
      </c>
    </row>
    <row r="75" spans="1:12" ht="45" customHeight="1" x14ac:dyDescent="0.2">
      <c r="A75" s="466">
        <v>3</v>
      </c>
      <c r="B75" s="181" t="s">
        <v>122</v>
      </c>
      <c r="C75" s="182">
        <v>1.85</v>
      </c>
      <c r="D75" s="182">
        <v>1.9</v>
      </c>
      <c r="E75" s="183">
        <f>+D75/C75*100</f>
        <v>102.70270270270269</v>
      </c>
      <c r="F75" s="189">
        <v>1.85</v>
      </c>
      <c r="G75" s="189">
        <v>1.8947000000000001</v>
      </c>
      <c r="H75" s="185">
        <f>G75/F75*100</f>
        <v>102.41621621621621</v>
      </c>
      <c r="I75" s="186">
        <v>1.85</v>
      </c>
      <c r="J75" s="186">
        <v>1.8947000000000001</v>
      </c>
      <c r="K75" s="187">
        <f>+J75/I75*100</f>
        <v>102.41621621621621</v>
      </c>
      <c r="L75" s="458">
        <f>(E75+H75+K75)/3</f>
        <v>102.5117117117117</v>
      </c>
    </row>
    <row r="76" spans="1:12" ht="45" customHeight="1" x14ac:dyDescent="0.2">
      <c r="A76" s="457">
        <v>4</v>
      </c>
      <c r="B76" s="181" t="s">
        <v>123</v>
      </c>
      <c r="C76" s="182">
        <v>2</v>
      </c>
      <c r="D76" s="182">
        <v>2</v>
      </c>
      <c r="E76" s="183">
        <f>+D76/C76*100</f>
        <v>100</v>
      </c>
      <c r="F76" s="189">
        <v>2</v>
      </c>
      <c r="G76" s="189">
        <v>2</v>
      </c>
      <c r="H76" s="185">
        <f>G76/F76*100</f>
        <v>100</v>
      </c>
      <c r="I76" s="186">
        <v>2</v>
      </c>
      <c r="J76" s="186">
        <v>2</v>
      </c>
      <c r="K76" s="187">
        <f>+J76/I76*100</f>
        <v>100</v>
      </c>
      <c r="L76" s="458">
        <f>(E76+H76+K76)/3</f>
        <v>100</v>
      </c>
    </row>
    <row r="77" spans="1:12" ht="33.75" customHeight="1" x14ac:dyDescent="0.2">
      <c r="A77" s="466">
        <v>5</v>
      </c>
      <c r="B77" s="193" t="s">
        <v>124</v>
      </c>
      <c r="C77" s="182">
        <v>1.3793</v>
      </c>
      <c r="D77" s="182">
        <v>1.4618</v>
      </c>
      <c r="E77" s="183">
        <f>+D77/C77*100</f>
        <v>105.98129485971144</v>
      </c>
      <c r="F77" s="189">
        <v>1.3793</v>
      </c>
      <c r="G77" s="189">
        <v>1.4712000000000001</v>
      </c>
      <c r="H77" s="185">
        <f>G77/F77*100</f>
        <v>106.66279997099979</v>
      </c>
      <c r="I77" s="203">
        <v>1.3793</v>
      </c>
      <c r="J77" s="203">
        <v>1.4759</v>
      </c>
      <c r="K77" s="187">
        <f>+J77/I77*100</f>
        <v>107.00355252664396</v>
      </c>
      <c r="L77" s="458">
        <f>(E77+H77+K77)/3</f>
        <v>106.54921578578507</v>
      </c>
    </row>
    <row r="78" spans="1:12" x14ac:dyDescent="0.2">
      <c r="A78" s="459"/>
      <c r="B78" s="162"/>
      <c r="C78" s="174"/>
      <c r="D78" s="206"/>
      <c r="E78" s="201"/>
      <c r="F78" s="207"/>
      <c r="G78" s="208"/>
      <c r="H78" s="209"/>
      <c r="I78" s="211"/>
      <c r="J78" s="211"/>
      <c r="K78" s="211"/>
      <c r="L78" s="453"/>
    </row>
    <row r="79" spans="1:12" ht="63" customHeight="1" x14ac:dyDescent="0.2">
      <c r="A79" s="467"/>
      <c r="B79" s="218" t="s">
        <v>125</v>
      </c>
      <c r="C79" s="212"/>
      <c r="D79" s="212"/>
      <c r="E79" s="212"/>
      <c r="F79" s="212"/>
      <c r="G79" s="212"/>
      <c r="H79" s="212"/>
      <c r="I79" s="213"/>
      <c r="J79" s="213"/>
      <c r="K79" s="213"/>
      <c r="L79" s="468"/>
    </row>
    <row r="80" spans="1:12" x14ac:dyDescent="0.2">
      <c r="A80" s="459"/>
      <c r="B80" s="162"/>
      <c r="C80" s="174"/>
      <c r="D80" s="206"/>
      <c r="E80" s="201"/>
      <c r="F80" s="207"/>
      <c r="G80" s="208"/>
      <c r="H80" s="209"/>
      <c r="I80" s="211"/>
      <c r="J80" s="211"/>
      <c r="K80" s="211"/>
      <c r="L80" s="453"/>
    </row>
    <row r="81" spans="1:12" ht="53.25" customHeight="1" x14ac:dyDescent="0.2">
      <c r="A81" s="457">
        <v>1</v>
      </c>
      <c r="B81" s="181" t="s">
        <v>126</v>
      </c>
      <c r="C81" s="182">
        <v>1</v>
      </c>
      <c r="D81" s="182">
        <v>1</v>
      </c>
      <c r="E81" s="183">
        <f>+D81/C81*100</f>
        <v>100</v>
      </c>
      <c r="F81" s="189">
        <v>1</v>
      </c>
      <c r="G81" s="189">
        <v>1</v>
      </c>
      <c r="H81" s="185">
        <f>G81/F81*100</f>
        <v>100</v>
      </c>
      <c r="I81" s="203">
        <v>1</v>
      </c>
      <c r="J81" s="203">
        <v>0.96550000000000002</v>
      </c>
      <c r="K81" s="187">
        <f>+J81/I81*100</f>
        <v>96.55</v>
      </c>
      <c r="L81" s="458">
        <f>(E81+H81+K81)/3</f>
        <v>98.850000000000009</v>
      </c>
    </row>
    <row r="82" spans="1:12" ht="22.5" customHeight="1" x14ac:dyDescent="0.2">
      <c r="A82" s="457">
        <v>2</v>
      </c>
      <c r="B82" s="181" t="s">
        <v>127</v>
      </c>
      <c r="C82" s="182">
        <v>1</v>
      </c>
      <c r="D82" s="182">
        <v>1.98</v>
      </c>
      <c r="E82" s="183">
        <f>+D82/C82*100</f>
        <v>198</v>
      </c>
      <c r="F82" s="189">
        <v>2</v>
      </c>
      <c r="G82" s="189">
        <v>2</v>
      </c>
      <c r="H82" s="185">
        <f>G82/F82*100</f>
        <v>100</v>
      </c>
      <c r="I82" s="203">
        <v>1</v>
      </c>
      <c r="J82" s="203">
        <v>1</v>
      </c>
      <c r="K82" s="187">
        <f>+J82/I82*100</f>
        <v>100</v>
      </c>
      <c r="L82" s="458">
        <f>(E82+H82+K82)/3</f>
        <v>132.66666666666666</v>
      </c>
    </row>
    <row r="83" spans="1:12" ht="32.25" customHeight="1" x14ac:dyDescent="0.2">
      <c r="A83" s="457">
        <v>3</v>
      </c>
      <c r="B83" s="181" t="s">
        <v>128</v>
      </c>
      <c r="C83" s="202">
        <v>0.5</v>
      </c>
      <c r="D83" s="202">
        <v>0.51319999999999999</v>
      </c>
      <c r="E83" s="183">
        <f>+D83/C83*100</f>
        <v>102.64</v>
      </c>
      <c r="F83" s="189">
        <v>1</v>
      </c>
      <c r="G83" s="189">
        <v>1.1783999999999999</v>
      </c>
      <c r="H83" s="185">
        <f>G83/F83*100</f>
        <v>117.83999999999999</v>
      </c>
      <c r="I83" s="203">
        <v>0.5</v>
      </c>
      <c r="J83" s="203">
        <v>0.47060000000000002</v>
      </c>
      <c r="K83" s="187">
        <f>+J83/I83*100</f>
        <v>94.12</v>
      </c>
      <c r="L83" s="458">
        <f>(E83+H83+K83)/3</f>
        <v>104.86666666666667</v>
      </c>
    </row>
    <row r="84" spans="1:12" ht="45" customHeight="1" x14ac:dyDescent="0.2">
      <c r="A84" s="457">
        <v>4</v>
      </c>
      <c r="B84" s="181" t="s">
        <v>129</v>
      </c>
      <c r="C84" s="202">
        <v>3</v>
      </c>
      <c r="D84" s="202">
        <v>3</v>
      </c>
      <c r="E84" s="183">
        <f>+D84/C84*100</f>
        <v>100</v>
      </c>
      <c r="F84" s="189">
        <v>3</v>
      </c>
      <c r="G84" s="189">
        <v>2.125</v>
      </c>
      <c r="H84" s="185">
        <f>G84/F84*100</f>
        <v>70.833333333333343</v>
      </c>
      <c r="I84" s="203">
        <v>3</v>
      </c>
      <c r="J84" s="203">
        <v>3</v>
      </c>
      <c r="K84" s="187">
        <f>+J84/I84*100</f>
        <v>100</v>
      </c>
      <c r="L84" s="458">
        <f>(E84+H84+K84)/3</f>
        <v>90.277777777777786</v>
      </c>
    </row>
    <row r="85" spans="1:12" ht="45" customHeight="1" x14ac:dyDescent="0.2">
      <c r="A85" s="457">
        <v>5</v>
      </c>
      <c r="B85" s="181" t="s">
        <v>130</v>
      </c>
      <c r="C85" s="202">
        <v>1.9</v>
      </c>
      <c r="D85" s="202">
        <v>1.875</v>
      </c>
      <c r="E85" s="183">
        <f>+D85/C85*100</f>
        <v>98.684210526315795</v>
      </c>
      <c r="F85" s="189">
        <v>1.9</v>
      </c>
      <c r="G85" s="189">
        <v>1.8332999999999999</v>
      </c>
      <c r="H85" s="185">
        <f>G85/F85*100</f>
        <v>96.489473684210523</v>
      </c>
      <c r="I85" s="203">
        <v>1.9</v>
      </c>
      <c r="J85" s="203">
        <v>2</v>
      </c>
      <c r="K85" s="187">
        <f>+J85/I85*100</f>
        <v>105.26315789473684</v>
      </c>
      <c r="L85" s="458">
        <f>(E85+H85+K85)/3</f>
        <v>100.14561403508772</v>
      </c>
    </row>
    <row r="86" spans="1:12" x14ac:dyDescent="0.2">
      <c r="A86" s="459"/>
      <c r="B86" s="167"/>
      <c r="C86" s="174"/>
      <c r="D86" s="206"/>
      <c r="E86" s="201"/>
      <c r="F86" s="207"/>
      <c r="G86" s="208"/>
      <c r="H86" s="209"/>
      <c r="I86" s="214"/>
      <c r="J86" s="214"/>
      <c r="K86" s="214"/>
      <c r="L86" s="453"/>
    </row>
    <row r="87" spans="1:12" ht="56.25" customHeight="1" x14ac:dyDescent="0.2">
      <c r="A87" s="465"/>
      <c r="B87" s="200" t="s">
        <v>131</v>
      </c>
      <c r="C87" s="178"/>
      <c r="D87" s="212"/>
      <c r="E87" s="212"/>
      <c r="F87" s="212"/>
      <c r="G87" s="212"/>
      <c r="H87" s="212"/>
      <c r="I87" s="213"/>
      <c r="J87" s="213"/>
      <c r="K87" s="213"/>
      <c r="L87" s="456"/>
    </row>
    <row r="88" spans="1:12" x14ac:dyDescent="0.2">
      <c r="A88" s="459"/>
      <c r="B88" s="162"/>
      <c r="C88" s="173"/>
      <c r="D88" s="208"/>
      <c r="E88" s="201"/>
      <c r="F88" s="207"/>
      <c r="G88" s="208"/>
      <c r="H88" s="209"/>
      <c r="I88" s="211"/>
      <c r="J88" s="211"/>
      <c r="K88" s="211"/>
      <c r="L88" s="453"/>
    </row>
    <row r="89" spans="1:12" ht="45" customHeight="1" x14ac:dyDescent="0.2">
      <c r="A89" s="457">
        <v>1</v>
      </c>
      <c r="B89" s="181" t="s">
        <v>132</v>
      </c>
      <c r="C89" s="192">
        <v>3.42</v>
      </c>
      <c r="D89" s="192">
        <v>3.9432999999999998</v>
      </c>
      <c r="E89" s="183">
        <f>+D89/C89*100</f>
        <v>115.30116959064327</v>
      </c>
      <c r="F89" s="189">
        <v>3.42</v>
      </c>
      <c r="G89" s="189">
        <v>3.9491000000000001</v>
      </c>
      <c r="H89" s="185">
        <f>G89/F89*100</f>
        <v>115.47076023391813</v>
      </c>
      <c r="I89" s="203">
        <v>3.49</v>
      </c>
      <c r="J89" s="203">
        <v>3.9462000000000002</v>
      </c>
      <c r="K89" s="187">
        <f>+J89/I89*100</f>
        <v>113.07163323782234</v>
      </c>
      <c r="L89" s="458">
        <f>(E89+H89+K89)/3</f>
        <v>114.61452102079458</v>
      </c>
    </row>
    <row r="90" spans="1:12" x14ac:dyDescent="0.2">
      <c r="A90" s="457">
        <v>2</v>
      </c>
      <c r="B90" s="181" t="s">
        <v>133</v>
      </c>
      <c r="C90" s="202">
        <v>1.7</v>
      </c>
      <c r="D90" s="202">
        <v>1.6786000000000001</v>
      </c>
      <c r="E90" s="183">
        <f>+D90/C90*100</f>
        <v>98.741176470588243</v>
      </c>
      <c r="F90" s="189">
        <v>1.7</v>
      </c>
      <c r="G90" s="189">
        <v>1.8682000000000001</v>
      </c>
      <c r="H90" s="185">
        <f>G90/F90*100</f>
        <v>109.89411764705883</v>
      </c>
      <c r="I90" s="203">
        <v>1.7</v>
      </c>
      <c r="J90" s="203">
        <v>1.6484000000000001</v>
      </c>
      <c r="K90" s="187">
        <f>+J90/I90*100</f>
        <v>96.964705882352959</v>
      </c>
      <c r="L90" s="458">
        <f>(E90+H90+K90)/3</f>
        <v>101.86666666666667</v>
      </c>
    </row>
    <row r="91" spans="1:12" ht="45" customHeight="1" x14ac:dyDescent="0.2">
      <c r="A91" s="457">
        <v>3</v>
      </c>
      <c r="B91" s="181" t="s">
        <v>134</v>
      </c>
      <c r="C91" s="202">
        <v>3</v>
      </c>
      <c r="D91" s="202">
        <v>3</v>
      </c>
      <c r="E91" s="183">
        <f>+D91/C91*100</f>
        <v>100</v>
      </c>
      <c r="F91" s="189">
        <v>3</v>
      </c>
      <c r="G91" s="184">
        <v>3</v>
      </c>
      <c r="H91" s="185">
        <f>G91/F91*100</f>
        <v>100</v>
      </c>
      <c r="I91" s="194">
        <v>3</v>
      </c>
      <c r="J91" s="194">
        <v>3</v>
      </c>
      <c r="K91" s="187">
        <f>+J91/I91*100</f>
        <v>100</v>
      </c>
      <c r="L91" s="458">
        <f>(E91+H91+K91)/3</f>
        <v>100</v>
      </c>
    </row>
    <row r="92" spans="1:12" ht="45" customHeight="1" x14ac:dyDescent="0.2">
      <c r="A92" s="457">
        <v>4</v>
      </c>
      <c r="B92" s="181" t="s">
        <v>135</v>
      </c>
      <c r="C92" s="202">
        <v>2.5499999999999998</v>
      </c>
      <c r="D92" s="202">
        <v>3</v>
      </c>
      <c r="E92" s="183">
        <f>+D92/C92*100</f>
        <v>117.64705882352942</v>
      </c>
      <c r="F92" s="189">
        <v>2.5499999999999998</v>
      </c>
      <c r="G92" s="184">
        <v>3</v>
      </c>
      <c r="H92" s="185">
        <f>G92/F92*100</f>
        <v>117.64705882352942</v>
      </c>
      <c r="I92" s="194">
        <v>2.5499999999999998</v>
      </c>
      <c r="J92" s="194">
        <v>3</v>
      </c>
      <c r="K92" s="187">
        <f>+J92/I92*100</f>
        <v>117.64705882352942</v>
      </c>
      <c r="L92" s="458">
        <f>(E92+H92+K92)/3</f>
        <v>117.64705882352943</v>
      </c>
    </row>
    <row r="93" spans="1:12" x14ac:dyDescent="0.2">
      <c r="A93" s="457">
        <v>5</v>
      </c>
      <c r="B93" s="219" t="s">
        <v>136</v>
      </c>
      <c r="C93" s="184">
        <v>0.8</v>
      </c>
      <c r="D93" s="184">
        <v>0.83330000000000004</v>
      </c>
      <c r="E93" s="183">
        <f>+D93/C93*100</f>
        <v>104.16250000000001</v>
      </c>
      <c r="F93" s="184">
        <v>0.8</v>
      </c>
      <c r="G93" s="184">
        <v>0.83330000000000004</v>
      </c>
      <c r="H93" s="185">
        <f>G93/F93*100</f>
        <v>104.16250000000001</v>
      </c>
      <c r="I93" s="184">
        <v>0.8</v>
      </c>
      <c r="J93" s="184">
        <v>0.83330000000000004</v>
      </c>
      <c r="K93" s="187">
        <f>+J93/I93*100</f>
        <v>104.16250000000001</v>
      </c>
      <c r="L93" s="458">
        <f>(E93+H93+K93)/3</f>
        <v>104.16250000000001</v>
      </c>
    </row>
    <row r="94" spans="1:12" x14ac:dyDescent="0.2">
      <c r="A94" s="457"/>
      <c r="B94" s="219"/>
      <c r="C94" s="220"/>
      <c r="D94" s="220"/>
      <c r="E94" s="183"/>
      <c r="F94" s="220"/>
      <c r="G94" s="220"/>
      <c r="H94" s="183"/>
      <c r="I94" s="220"/>
      <c r="J94" s="220"/>
      <c r="K94" s="183"/>
      <c r="L94" s="458"/>
    </row>
    <row r="95" spans="1:12" ht="67.5" customHeight="1" x14ac:dyDescent="0.2">
      <c r="A95" s="465"/>
      <c r="B95" s="221" t="s">
        <v>137</v>
      </c>
      <c r="C95" s="178"/>
      <c r="D95" s="212"/>
      <c r="E95" s="212"/>
      <c r="F95" s="212"/>
      <c r="G95" s="212"/>
      <c r="H95" s="212"/>
      <c r="I95" s="217"/>
      <c r="J95" s="217"/>
      <c r="K95" s="217"/>
      <c r="L95" s="469"/>
    </row>
    <row r="96" spans="1:12" x14ac:dyDescent="0.2">
      <c r="A96" s="459"/>
      <c r="B96" s="162"/>
      <c r="C96" s="174"/>
      <c r="D96" s="206"/>
      <c r="E96" s="201"/>
      <c r="F96" s="207"/>
      <c r="G96" s="208"/>
      <c r="H96" s="209"/>
      <c r="I96" s="211"/>
      <c r="J96" s="211"/>
      <c r="K96" s="211"/>
      <c r="L96" s="453"/>
    </row>
    <row r="97" spans="1:12" ht="56.25" customHeight="1" x14ac:dyDescent="0.2">
      <c r="A97" s="459">
        <v>1</v>
      </c>
      <c r="B97" s="222" t="s">
        <v>138</v>
      </c>
      <c r="C97" s="223">
        <v>2</v>
      </c>
      <c r="D97" s="223">
        <v>2</v>
      </c>
      <c r="E97" s="224">
        <f>+D97/C97*100</f>
        <v>100</v>
      </c>
      <c r="F97" s="225">
        <v>2</v>
      </c>
      <c r="G97" s="225">
        <v>2</v>
      </c>
      <c r="H97" s="226">
        <f>G97/F97*100</f>
        <v>100</v>
      </c>
      <c r="I97" s="227">
        <v>2</v>
      </c>
      <c r="J97" s="227">
        <v>2</v>
      </c>
      <c r="K97" s="228">
        <f>+J97/I97*100</f>
        <v>100</v>
      </c>
      <c r="L97" s="470">
        <f>(E97+H97+K97)/3</f>
        <v>100</v>
      </c>
    </row>
    <row r="98" spans="1:12" ht="45" customHeight="1" x14ac:dyDescent="0.2">
      <c r="A98" s="459">
        <v>2</v>
      </c>
      <c r="B98" s="222" t="s">
        <v>139</v>
      </c>
      <c r="C98" s="223">
        <v>4</v>
      </c>
      <c r="D98" s="223">
        <v>4</v>
      </c>
      <c r="E98" s="224">
        <f>+D98/C98*100</f>
        <v>100</v>
      </c>
      <c r="F98" s="225">
        <v>4</v>
      </c>
      <c r="G98" s="225">
        <v>4</v>
      </c>
      <c r="H98" s="226">
        <f>G98/F98*100</f>
        <v>100</v>
      </c>
      <c r="I98" s="227">
        <v>3</v>
      </c>
      <c r="J98" s="227">
        <v>3</v>
      </c>
      <c r="K98" s="228">
        <f>+J98/I98*100</f>
        <v>100</v>
      </c>
      <c r="L98" s="470">
        <f>(E98+H98+K98)/3</f>
        <v>100</v>
      </c>
    </row>
    <row r="99" spans="1:12" ht="56.25" customHeight="1" x14ac:dyDescent="0.2">
      <c r="A99" s="459">
        <v>3</v>
      </c>
      <c r="B99" s="222" t="s">
        <v>140</v>
      </c>
      <c r="C99" s="223">
        <v>1</v>
      </c>
      <c r="D99" s="223">
        <v>1</v>
      </c>
      <c r="E99" s="224">
        <f>+D99/C99*100</f>
        <v>100</v>
      </c>
      <c r="F99" s="225">
        <v>1</v>
      </c>
      <c r="G99" s="225">
        <v>1</v>
      </c>
      <c r="H99" s="226">
        <f>G99/F99*100</f>
        <v>100</v>
      </c>
      <c r="I99" s="227">
        <v>1</v>
      </c>
      <c r="J99" s="227">
        <v>1</v>
      </c>
      <c r="K99" s="228">
        <f>+J99/I99*100</f>
        <v>100</v>
      </c>
      <c r="L99" s="470">
        <f>(E99+H99+K99)/3</f>
        <v>100</v>
      </c>
    </row>
    <row r="100" spans="1:12" x14ac:dyDescent="0.2">
      <c r="A100" s="459"/>
      <c r="B100" s="222"/>
      <c r="C100" s="202"/>
      <c r="D100" s="202"/>
      <c r="E100" s="183"/>
      <c r="F100" s="229"/>
      <c r="G100" s="225"/>
      <c r="H100" s="185"/>
      <c r="I100" s="203"/>
      <c r="J100" s="203"/>
      <c r="K100" s="187"/>
      <c r="L100" s="471"/>
    </row>
    <row r="101" spans="1:12" ht="60.75" customHeight="1" x14ac:dyDescent="0.2">
      <c r="A101" s="465"/>
      <c r="B101" s="200" t="s">
        <v>141</v>
      </c>
      <c r="C101" s="178"/>
      <c r="D101" s="212"/>
      <c r="E101" s="212"/>
      <c r="F101" s="212"/>
      <c r="G101" s="212"/>
      <c r="H101" s="212"/>
      <c r="I101" s="213"/>
      <c r="J101" s="213"/>
      <c r="K101" s="213"/>
      <c r="L101" s="456"/>
    </row>
    <row r="102" spans="1:12" x14ac:dyDescent="0.2">
      <c r="A102" s="459"/>
      <c r="B102" s="162"/>
      <c r="C102" s="174"/>
      <c r="D102" s="206"/>
      <c r="E102" s="201"/>
      <c r="F102" s="207"/>
      <c r="G102" s="208"/>
      <c r="H102" s="209"/>
      <c r="I102" s="211"/>
      <c r="J102" s="211"/>
      <c r="K102" s="211"/>
      <c r="L102" s="453"/>
    </row>
    <row r="103" spans="1:12" ht="22.5" customHeight="1" x14ac:dyDescent="0.2">
      <c r="A103" s="472">
        <v>1</v>
      </c>
      <c r="B103" s="230" t="s">
        <v>142</v>
      </c>
      <c r="C103" s="231">
        <v>3.37</v>
      </c>
      <c r="D103" s="231">
        <v>3.8332999999999999</v>
      </c>
      <c r="E103" s="232">
        <f>+D103/C103*100</f>
        <v>113.74777448071217</v>
      </c>
      <c r="F103" s="233">
        <v>3.37</v>
      </c>
      <c r="G103" s="233">
        <v>3.6894999999999998</v>
      </c>
      <c r="H103" s="226">
        <f>G103/F103*100</f>
        <v>109.4807121661721</v>
      </c>
      <c r="I103" s="234">
        <v>3.17</v>
      </c>
      <c r="J103" s="234">
        <v>3.6734</v>
      </c>
      <c r="K103" s="228">
        <f>+J103/I103*100</f>
        <v>115.8801261829653</v>
      </c>
      <c r="L103" s="473">
        <f>(E103+H103+K103)/3</f>
        <v>113.03620427661652</v>
      </c>
    </row>
    <row r="104" spans="1:12" ht="33.75" customHeight="1" x14ac:dyDescent="0.2">
      <c r="A104" s="472">
        <v>2</v>
      </c>
      <c r="B104" s="230" t="s">
        <v>143</v>
      </c>
      <c r="C104" s="231">
        <v>2</v>
      </c>
      <c r="D104" s="231">
        <v>2</v>
      </c>
      <c r="E104" s="232">
        <f>+D104/C104*100</f>
        <v>100</v>
      </c>
      <c r="F104" s="231">
        <v>2</v>
      </c>
      <c r="G104" s="233">
        <v>2</v>
      </c>
      <c r="H104" s="226">
        <f>G104/F104*100</f>
        <v>100</v>
      </c>
      <c r="I104" s="236">
        <v>2</v>
      </c>
      <c r="J104" s="236">
        <v>2</v>
      </c>
      <c r="K104" s="228">
        <f>+J104/I104*100</f>
        <v>100</v>
      </c>
      <c r="L104" s="473">
        <f>(E104+H104+K104)/3</f>
        <v>100</v>
      </c>
    </row>
    <row r="105" spans="1:12" ht="22.5" customHeight="1" x14ac:dyDescent="0.2">
      <c r="A105" s="472">
        <v>1</v>
      </c>
      <c r="B105" s="230" t="s">
        <v>117</v>
      </c>
      <c r="C105" s="231">
        <v>0.6</v>
      </c>
      <c r="D105" s="231">
        <v>0.66669999999999996</v>
      </c>
      <c r="E105" s="232">
        <f>+D105/C105*100</f>
        <v>111.11666666666666</v>
      </c>
      <c r="F105" s="233">
        <v>1</v>
      </c>
      <c r="G105" s="233">
        <v>1</v>
      </c>
      <c r="H105" s="226">
        <f>G105/F105*100</f>
        <v>100</v>
      </c>
      <c r="I105" s="234">
        <v>1</v>
      </c>
      <c r="J105" s="234">
        <v>1</v>
      </c>
      <c r="K105" s="228">
        <f>+J105/I105*100</f>
        <v>100</v>
      </c>
      <c r="L105" s="473">
        <f>(E105+H105+K105)/3</f>
        <v>103.70555555555556</v>
      </c>
    </row>
    <row r="106" spans="1:12" ht="22.5" customHeight="1" x14ac:dyDescent="0.2">
      <c r="A106" s="472">
        <v>2</v>
      </c>
      <c r="B106" s="230" t="s">
        <v>144</v>
      </c>
      <c r="C106" s="231">
        <v>1</v>
      </c>
      <c r="D106" s="231">
        <v>1</v>
      </c>
      <c r="E106" s="235">
        <f>+D106/C106*100</f>
        <v>100</v>
      </c>
      <c r="F106" s="233">
        <v>1</v>
      </c>
      <c r="G106" s="233">
        <v>1</v>
      </c>
      <c r="H106" s="226">
        <f>G106/F106*100</f>
        <v>100</v>
      </c>
      <c r="I106" s="234">
        <v>0.5</v>
      </c>
      <c r="J106" s="234">
        <v>0.5</v>
      </c>
      <c r="K106" s="228">
        <f>+J106/I106*100</f>
        <v>100</v>
      </c>
      <c r="L106" s="473">
        <f>(E106+H106+K106)/3</f>
        <v>100</v>
      </c>
    </row>
    <row r="107" spans="1:12" ht="57.75" customHeight="1" thickBot="1" x14ac:dyDescent="0.25">
      <c r="A107" s="474">
        <v>3</v>
      </c>
      <c r="B107" s="475" t="s">
        <v>145</v>
      </c>
      <c r="C107" s="476">
        <v>4.4000000000000004</v>
      </c>
      <c r="D107" s="476">
        <v>4.5194999999999999</v>
      </c>
      <c r="E107" s="477">
        <f>+D107/C107*100</f>
        <v>102.71590909090908</v>
      </c>
      <c r="F107" s="478">
        <v>4.4000000000000004</v>
      </c>
      <c r="G107" s="478">
        <v>4.5</v>
      </c>
      <c r="H107" s="479">
        <f>G107/F107*100</f>
        <v>102.27272727272727</v>
      </c>
      <c r="I107" s="480">
        <v>0.5</v>
      </c>
      <c r="J107" s="480">
        <v>0.5</v>
      </c>
      <c r="K107" s="481">
        <f>+J107/I107*100</f>
        <v>100</v>
      </c>
      <c r="L107" s="482">
        <f>(E107+H107+K107)/3</f>
        <v>101.6628787878788</v>
      </c>
    </row>
  </sheetData>
  <mergeCells count="10">
    <mergeCell ref="B7:L7"/>
    <mergeCell ref="B8:L8"/>
    <mergeCell ref="B9:L9"/>
    <mergeCell ref="B11:L11"/>
    <mergeCell ref="A13:A14"/>
    <mergeCell ref="B13:B14"/>
    <mergeCell ref="C13:E13"/>
    <mergeCell ref="F13:H13"/>
    <mergeCell ref="I13:K13"/>
    <mergeCell ref="L13:L14"/>
  </mergeCells>
  <pageMargins left="0.51181102362204722" right="0.31496062992125984" top="0.19685039370078741" bottom="0.15748031496062992" header="0.31496062992125984" footer="0.31496062992125984"/>
  <pageSetup paperSize="9" scale="90" orientation="landscape" r:id="rId1"/>
  <rowBreaks count="1" manualBreakCount="1">
    <brk id="10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10601</vt:lpstr>
      <vt:lpstr>10602</vt:lpstr>
      <vt:lpstr>10610</vt:lpstr>
      <vt:lpstr>10614 </vt:lpstr>
      <vt:lpstr>50603</vt:lpstr>
      <vt:lpstr>50604</vt:lpstr>
      <vt:lpstr>'10610'!Área_de_impresión</vt:lpstr>
      <vt:lpstr>'50603'!Área_de_impresión</vt:lpstr>
    </vt:vector>
  </TitlesOfParts>
  <Company>Direccion de Finanzas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EFuligna</cp:lastModifiedBy>
  <cp:lastPrinted>2024-02-19T19:43:21Z</cp:lastPrinted>
  <dcterms:created xsi:type="dcterms:W3CDTF">2005-11-28T14:59:09Z</dcterms:created>
  <dcterms:modified xsi:type="dcterms:W3CDTF">2024-02-19T19:44:11Z</dcterms:modified>
</cp:coreProperties>
</file>