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9" r:id="rId2"/>
    <sheet name="10610" sheetId="12" r:id="rId3"/>
    <sheet name="10611" sheetId="10" r:id="rId4"/>
    <sheet name="50603" sheetId="8" r:id="rId5"/>
    <sheet name="50604" sheetId="7" r:id="rId6"/>
  </sheets>
  <externalReferences>
    <externalReference r:id="rId7"/>
  </externalReferences>
  <definedNames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 calcMode="manual" iterateDelta="1E-4"/>
</workbook>
</file>

<file path=xl/calcChain.xml><?xml version="1.0" encoding="utf-8"?>
<calcChain xmlns="http://schemas.openxmlformats.org/spreadsheetml/2006/main">
  <c r="K41" i="12" l="1"/>
  <c r="K40" i="12"/>
  <c r="N39" i="12"/>
  <c r="M39" i="12"/>
  <c r="L39" i="12"/>
  <c r="K39" i="12"/>
  <c r="K29" i="12"/>
  <c r="K23" i="12"/>
  <c r="K22" i="12"/>
  <c r="H15" i="9" l="1"/>
  <c r="G15" i="9"/>
  <c r="F15" i="9"/>
  <c r="E15" i="9"/>
  <c r="D15" i="9"/>
  <c r="K119" i="7" l="1"/>
  <c r="H119" i="7"/>
  <c r="E119" i="7"/>
  <c r="L119" i="7" s="1"/>
  <c r="K112" i="7"/>
  <c r="H112" i="7"/>
  <c r="E112" i="7"/>
  <c r="L112" i="7" s="1"/>
  <c r="K111" i="7"/>
  <c r="H111" i="7"/>
  <c r="E111" i="7"/>
  <c r="L111" i="7" s="1"/>
  <c r="K107" i="7"/>
  <c r="H107" i="7"/>
  <c r="E107" i="7"/>
  <c r="L107" i="7" s="1"/>
  <c r="K106" i="7"/>
  <c r="H106" i="7"/>
  <c r="E106" i="7"/>
  <c r="L106" i="7" s="1"/>
  <c r="K105" i="7"/>
  <c r="H105" i="7"/>
  <c r="E105" i="7"/>
  <c r="L105" i="7" s="1"/>
  <c r="K101" i="7"/>
  <c r="H101" i="7"/>
  <c r="E101" i="7"/>
  <c r="L101" i="7" s="1"/>
  <c r="K100" i="7"/>
  <c r="H100" i="7"/>
  <c r="E100" i="7"/>
  <c r="L100" i="7" s="1"/>
  <c r="K99" i="7"/>
  <c r="H99" i="7"/>
  <c r="E99" i="7"/>
  <c r="L99" i="7" s="1"/>
  <c r="K95" i="7"/>
  <c r="H95" i="7"/>
  <c r="E95" i="7"/>
  <c r="L95" i="7" s="1"/>
  <c r="K94" i="7"/>
  <c r="H94" i="7"/>
  <c r="E94" i="7"/>
  <c r="L94" i="7" s="1"/>
  <c r="K93" i="7"/>
  <c r="H93" i="7"/>
  <c r="E93" i="7"/>
  <c r="L93" i="7" s="1"/>
  <c r="K92" i="7"/>
  <c r="H92" i="7"/>
  <c r="E92" i="7"/>
  <c r="L92" i="7" s="1"/>
  <c r="K87" i="7"/>
  <c r="H87" i="7"/>
  <c r="E87" i="7"/>
  <c r="L87" i="7" s="1"/>
  <c r="K86" i="7"/>
  <c r="H86" i="7"/>
  <c r="E86" i="7"/>
  <c r="L86" i="7" s="1"/>
  <c r="K85" i="7"/>
  <c r="H85" i="7"/>
  <c r="E85" i="7"/>
  <c r="L85" i="7" s="1"/>
  <c r="K84" i="7"/>
  <c r="H84" i="7"/>
  <c r="E84" i="7"/>
  <c r="L84" i="7" s="1"/>
  <c r="K83" i="7"/>
  <c r="H83" i="7"/>
  <c r="E83" i="7"/>
  <c r="L83" i="7" s="1"/>
  <c r="K79" i="7"/>
  <c r="H79" i="7"/>
  <c r="E79" i="7"/>
  <c r="L79" i="7" s="1"/>
  <c r="K78" i="7"/>
  <c r="H78" i="7"/>
  <c r="E78" i="7"/>
  <c r="L78" i="7" s="1"/>
  <c r="K77" i="7"/>
  <c r="H77" i="7"/>
  <c r="E77" i="7"/>
  <c r="L77" i="7" s="1"/>
  <c r="K76" i="7"/>
  <c r="H76" i="7"/>
  <c r="E76" i="7"/>
  <c r="L76" i="7" s="1"/>
  <c r="K75" i="7"/>
  <c r="H75" i="7"/>
  <c r="E75" i="7"/>
  <c r="L75" i="7" s="1"/>
  <c r="K71" i="7"/>
  <c r="H71" i="7"/>
  <c r="E71" i="7"/>
  <c r="L71" i="7" s="1"/>
  <c r="K70" i="7"/>
  <c r="H70" i="7"/>
  <c r="E70" i="7"/>
  <c r="L70" i="7" s="1"/>
  <c r="K66" i="7"/>
  <c r="H66" i="7"/>
  <c r="E66" i="7"/>
  <c r="L66" i="7" s="1"/>
  <c r="K65" i="7"/>
  <c r="H65" i="7"/>
  <c r="E65" i="7"/>
  <c r="L65" i="7" s="1"/>
  <c r="K64" i="7"/>
  <c r="H64" i="7"/>
  <c r="E64" i="7"/>
  <c r="L64" i="7" s="1"/>
  <c r="K63" i="7"/>
  <c r="H63" i="7"/>
  <c r="E63" i="7"/>
  <c r="L63" i="7" s="1"/>
  <c r="K62" i="7"/>
  <c r="H62" i="7"/>
  <c r="E62" i="7"/>
  <c r="L62" i="7" s="1"/>
  <c r="K61" i="7"/>
  <c r="H61" i="7"/>
  <c r="E61" i="7"/>
  <c r="L61" i="7" s="1"/>
  <c r="K60" i="7"/>
  <c r="H60" i="7"/>
  <c r="E60" i="7"/>
  <c r="L60" i="7" s="1"/>
  <c r="K59" i="7"/>
  <c r="H59" i="7"/>
  <c r="E59" i="7"/>
  <c r="L59" i="7" s="1"/>
  <c r="K58" i="7"/>
  <c r="H58" i="7"/>
  <c r="E58" i="7"/>
  <c r="L58" i="7" s="1"/>
  <c r="K57" i="7"/>
  <c r="H57" i="7"/>
  <c r="E57" i="7"/>
  <c r="L57" i="7" s="1"/>
  <c r="K56" i="7"/>
  <c r="H56" i="7"/>
  <c r="E56" i="7"/>
  <c r="L56" i="7" s="1"/>
  <c r="K52" i="7"/>
  <c r="H52" i="7"/>
  <c r="E52" i="7"/>
  <c r="L52" i="7" s="1"/>
  <c r="K51" i="7"/>
  <c r="H51" i="7"/>
  <c r="E51" i="7"/>
  <c r="L51" i="7" s="1"/>
  <c r="K50" i="7"/>
  <c r="H50" i="7"/>
  <c r="E50" i="7"/>
  <c r="L50" i="7" s="1"/>
  <c r="K49" i="7"/>
  <c r="H49" i="7"/>
  <c r="E49" i="7"/>
  <c r="L49" i="7" s="1"/>
  <c r="K48" i="7"/>
  <c r="H48" i="7"/>
  <c r="E48" i="7"/>
  <c r="L48" i="7" s="1"/>
  <c r="K47" i="7"/>
  <c r="H47" i="7"/>
  <c r="E47" i="7"/>
  <c r="L47" i="7" s="1"/>
  <c r="K46" i="7"/>
  <c r="H46" i="7"/>
  <c r="E46" i="7"/>
  <c r="L46" i="7" s="1"/>
  <c r="K45" i="7"/>
  <c r="H45" i="7"/>
  <c r="L45" i="7" s="1"/>
  <c r="L44" i="7"/>
  <c r="K44" i="7"/>
  <c r="H44" i="7"/>
  <c r="E44" i="7"/>
  <c r="L43" i="7"/>
  <c r="K43" i="7"/>
  <c r="H43" i="7"/>
  <c r="E43" i="7"/>
  <c r="L42" i="7"/>
  <c r="K42" i="7"/>
  <c r="H42" i="7"/>
  <c r="E42" i="7"/>
  <c r="L41" i="7"/>
  <c r="K41" i="7"/>
  <c r="H41" i="7"/>
  <c r="E41" i="7"/>
  <c r="L40" i="7"/>
  <c r="K40" i="7"/>
  <c r="H40" i="7"/>
  <c r="E40" i="7"/>
  <c r="L39" i="7"/>
  <c r="K39" i="7"/>
  <c r="H39" i="7"/>
  <c r="E39" i="7"/>
  <c r="L38" i="7"/>
  <c r="K38" i="7"/>
  <c r="H38" i="7"/>
  <c r="E38" i="7"/>
  <c r="L37" i="7"/>
  <c r="K37" i="7"/>
  <c r="H37" i="7"/>
  <c r="E37" i="7"/>
  <c r="L36" i="7"/>
  <c r="K36" i="7"/>
  <c r="H36" i="7"/>
  <c r="E36" i="7"/>
  <c r="L35" i="7"/>
  <c r="K35" i="7"/>
  <c r="H35" i="7"/>
  <c r="E35" i="7"/>
  <c r="L34" i="7"/>
  <c r="K34" i="7"/>
  <c r="H34" i="7"/>
  <c r="E34" i="7"/>
  <c r="L33" i="7"/>
  <c r="K33" i="7"/>
  <c r="H33" i="7"/>
  <c r="E33" i="7"/>
  <c r="L32" i="7"/>
  <c r="K32" i="7"/>
  <c r="H32" i="7"/>
  <c r="E32" i="7"/>
  <c r="L31" i="7"/>
  <c r="K31" i="7"/>
  <c r="H31" i="7"/>
  <c r="E31" i="7"/>
  <c r="L30" i="7"/>
  <c r="K30" i="7"/>
  <c r="H30" i="7"/>
  <c r="E30" i="7"/>
  <c r="L29" i="7"/>
  <c r="K29" i="7"/>
  <c r="H29" i="7"/>
  <c r="E29" i="7"/>
  <c r="L28" i="7"/>
  <c r="K28" i="7"/>
  <c r="H28" i="7"/>
  <c r="E28" i="7"/>
  <c r="L27" i="7"/>
  <c r="K27" i="7"/>
  <c r="H27" i="7"/>
  <c r="E27" i="7"/>
  <c r="L26" i="7"/>
  <c r="K26" i="7"/>
  <c r="H26" i="7"/>
  <c r="E26" i="7"/>
  <c r="L25" i="7"/>
  <c r="K25" i="7"/>
  <c r="H25" i="7"/>
  <c r="E25" i="7"/>
  <c r="L24" i="7"/>
  <c r="K24" i="7"/>
  <c r="H24" i="7"/>
  <c r="E24" i="7"/>
  <c r="L23" i="7"/>
  <c r="K23" i="7"/>
  <c r="H23" i="7"/>
  <c r="E23" i="7"/>
  <c r="L22" i="7"/>
  <c r="K22" i="7"/>
  <c r="H22" i="7"/>
  <c r="E22" i="7"/>
  <c r="L21" i="7"/>
  <c r="K21" i="7"/>
  <c r="H21" i="7"/>
  <c r="E21" i="7"/>
  <c r="L20" i="7"/>
  <c r="K20" i="7"/>
  <c r="H20" i="7"/>
  <c r="E20" i="7"/>
  <c r="L19" i="7"/>
  <c r="K19" i="7"/>
  <c r="H19" i="7"/>
  <c r="E19" i="7"/>
  <c r="L18" i="7"/>
  <c r="K18" i="7"/>
  <c r="H18" i="7"/>
  <c r="E18" i="7"/>
  <c r="I21" i="6" l="1"/>
  <c r="I18" i="6"/>
  <c r="I17" i="6"/>
  <c r="I16" i="6"/>
  <c r="I14" i="6"/>
  <c r="I12" i="6"/>
  <c r="F11" i="6" l="1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<sst xmlns="http://schemas.openxmlformats.org/spreadsheetml/2006/main" count="544" uniqueCount="266">
  <si>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</si>
  <si>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</si>
  <si>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</si>
  <si>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</si>
  <si>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</si>
  <si>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</si>
  <si>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</si>
  <si>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</si>
  <si>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</si>
  <si>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</si>
  <si>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</si>
  <si>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</si>
  <si>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</si>
  <si>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</si>
  <si>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</si>
  <si>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</si>
  <si>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</si>
  <si>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</si>
  <si>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</si>
  <si>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</si>
  <si>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</si>
  <si>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</si>
  <si>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</si>
  <si>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</si>
  <si>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</si>
  <si>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</si>
  <si>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</si>
  <si>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</si>
  <si>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</si>
  <si>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</si>
  <si>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</si>
  <si>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</si>
  <si>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</si>
  <si>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</si>
  <si>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</si>
  <si>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</si>
  <si>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</si>
  <si>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</si>
  <si>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</si>
  <si>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</si>
  <si>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</si>
  <si>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</si>
  <si>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</si>
  <si>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</si>
  <si>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</si>
  <si>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</si>
  <si>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</si>
  <si>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</si>
  <si>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También, debe considerarse que por motivos de la Pandemia por Covid-19 y la declaración de Emergencia Sanitaria en la Provincia de Mendoza por Decreto N° 359/20 y lo establecido en el Decreto 384/20 y complementarios, los tramites cotidianos de las oficinas administrativas públicas han sufrido una reducción en las actividades que solamente se pueden realizar en forma presencial y esto influye en la cantidad de trámites relizados.</t>
  </si>
  <si>
    <r>
      <t xml:space="preserve">(1) Observación:: Debe tenerse en cuenta que esta información es </t>
    </r>
    <r>
      <rPr>
        <b/>
        <sz val="10"/>
        <rFont val="Arial"/>
        <family val="2"/>
      </rPr>
      <t>PARCIA</t>
    </r>
    <r>
      <rPr>
        <sz val="10"/>
        <rFont val="Arial"/>
        <family val="2"/>
      </rPr>
      <t>L, ya que el nuevo sistema informático de seguimiento de expedientes,</t>
    </r>
    <r>
      <rPr>
        <b/>
        <u/>
        <sz val="10"/>
        <rFont val="Arial"/>
        <family val="2"/>
      </rPr>
      <t xml:space="preserve"> Sistema GDE, </t>
    </r>
    <r>
      <rPr>
        <b/>
        <sz val="10"/>
        <rFont val="Arial"/>
        <family val="2"/>
      </rPr>
      <t>NO</t>
    </r>
    <r>
      <rPr>
        <sz val="10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</si>
  <si>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CUADRO DE INDICADORES Y METAS  - META ANUAL y  4to TRIMESTRE 2020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</si>
  <si>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</si>
  <si>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4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2020</t>
    </r>
  </si>
  <si>
    <t>RESOLUCIÓN INTERNA ATM Nº 026/19 - INDICADORES DE GESTIÓN</t>
  </si>
  <si>
    <t>INFORME CONSOLIDADO DE INDICADORES</t>
  </si>
  <si>
    <t>AREA</t>
  </si>
  <si>
    <t>OCTUBRE</t>
  </si>
  <si>
    <t>NOVIEMBRE</t>
  </si>
  <si>
    <t>DICIEMBRE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</si>
  <si>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</si>
  <si>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</si>
  <si>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</si>
  <si>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</si>
  <si>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</si>
  <si>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</si>
  <si>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</si>
  <si>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</si>
  <si>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</si>
  <si>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</si>
  <si>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</si>
  <si>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</si>
  <si>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</si>
  <si>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</si>
  <si>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</si>
  <si>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</si>
  <si>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</si>
  <si>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</si>
  <si>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</si>
  <si>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</si>
  <si>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</si>
  <si>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</si>
  <si>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</si>
  <si>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</si>
  <si>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</si>
  <si>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</si>
  <si>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</si>
  <si>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</si>
  <si>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</si>
  <si>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</si>
  <si>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</si>
  <si>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</si>
  <si>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</si>
  <si>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</si>
  <si>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</si>
  <si>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</si>
  <si>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</si>
  <si>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</si>
  <si>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</si>
  <si>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</si>
  <si>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</si>
  <si>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</si>
  <si>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</si>
  <si>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</si>
  <si>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</si>
  <si>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</si>
  <si>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</si>
  <si>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</si>
  <si>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</si>
  <si>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</si>
  <si>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</si>
  <si>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</si>
  <si>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</si>
  <si>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</si>
  <si>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</si>
  <si>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</si>
  <si>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</si>
  <si>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</si>
  <si>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</si>
  <si>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</si>
  <si>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</si>
  <si>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</si>
  <si>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</si>
  <si>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</si>
  <si>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</si>
  <si>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</si>
  <si>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</si>
  <si>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</si>
  <si>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</si>
  <si>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</si>
  <si>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</si>
  <si>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</si>
  <si>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</si>
  <si>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</si>
  <si>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</si>
  <si>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</si>
  <si>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</si>
  <si>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</si>
  <si>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</si>
  <si>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</si>
  <si>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</si>
  <si>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</si>
  <si>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</si>
  <si>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</si>
  <si>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</si>
  <si>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A PARTIR DE LA PUBLICACIÓN DE LA RESOLUCION N.º 13/2020 SE INCLUYE AL DPTO GESTIÓN DE CALIDAD DENTRO DE LA DIRECCION DE MODERNIZACION E INNOVACION, INFORMANDOCE JUNTO A GESTION DE PROCESOS</t>
  </si>
  <si>
    <t>H30739</t>
  </si>
  <si>
    <t>%</t>
  </si>
  <si>
    <t>C.4-PRESUPUESTO EJECUTADO (DEVENGADO)</t>
  </si>
  <si>
    <t>Pesos</t>
  </si>
  <si>
    <t>C.3-PRESUPUESTO EJECUTADO (DEVENGADO)</t>
  </si>
  <si>
    <t>C.2-PRESUPUESTO VIGENTE</t>
  </si>
  <si>
    <t>C.1-PRESUPUESTO VOTADO</t>
  </si>
  <si>
    <t>C-RECURSOS FINANCIEROS</t>
  </si>
  <si>
    <t>B.2.2. IMPRESORAS</t>
  </si>
  <si>
    <t>B.2.1. COMPUTADORAS PERSONALES (CPU-MONITOR)</t>
  </si>
  <si>
    <t xml:space="preserve">B.2-TOTAL BIENES INFORMÁTICOS EXISTENTES </t>
  </si>
  <si>
    <t>B.1-TOTAL VEHÍCULOS</t>
  </si>
  <si>
    <t>B-RECURSOS FÍSICOS</t>
  </si>
  <si>
    <t>A.2.6. PERSONAL ADSCRIPTOS A OTRAS JURISDICCIONES</t>
  </si>
  <si>
    <t>A.2.5. PERSONAL CONTRATADO</t>
  </si>
  <si>
    <t>A.2.4. PERSONAL OTRAS JURISDICCIONES-ADSCRIPTOS</t>
  </si>
  <si>
    <t>A.2.3. PERSONAL PLANTA TRANSITORIA</t>
  </si>
  <si>
    <t>A.2.2. PERSONAL PLANTA PERMANENTE</t>
  </si>
  <si>
    <t>A.2.1. FUNCIONARIOS</t>
  </si>
  <si>
    <t>A.2-TOTAL POR SITUACIÓN DE REVISTA</t>
  </si>
  <si>
    <t>A.1.3. ADMINISTRATIVOS</t>
  </si>
  <si>
    <t>A.1.2. PROFESIONALES DE JUEGOS</t>
  </si>
  <si>
    <t>A.1.1. PROFESIONALES (CONTADORES-ABOGADOS-ETC.)</t>
  </si>
  <si>
    <t>A.1-TOTAL POR FUNCIÓN</t>
  </si>
  <si>
    <t>A-RECURSOS HUMANOS</t>
  </si>
  <si>
    <t>INDICADORES DE CAPACIDAD INSTALADA</t>
  </si>
  <si>
    <t>ASESORAMIENTOS JURÍDICOS REALIZADOS</t>
  </si>
  <si>
    <t>AUDITORÍAS Y CONTROL DE GESTIÓN EFECTUADOS</t>
  </si>
  <si>
    <t>RECURSOS POR ORG. DE CARRERAS Y COM. AGENCIAS HÍPICAS</t>
  </si>
  <si>
    <t>JORNADAS HÍPICAS REALIZADAS</t>
  </si>
  <si>
    <t>SALAS DE JUEGO HABILITADAS EN LOS DEPTOS.</t>
  </si>
  <si>
    <t>C30402</t>
  </si>
  <si>
    <t>$/Máq.</t>
  </si>
  <si>
    <t>RELACIÓN INGRESO-MÁQ. CASINOS DEPARTAMENTALES</t>
  </si>
  <si>
    <t>RECURSOS POR MÁQ. TRAGAMONEDAS DE DEPTOS.</t>
  </si>
  <si>
    <t>MÁQ. TRAGAMONEDAS EN LOS DEPARTAMENTOS</t>
  </si>
  <si>
    <t>RELACIÓN INGRESO-MÁQ. CASINO DE MENDOZA</t>
  </si>
  <si>
    <t>RECURSOS POR MÁQ. TRAGAMONEDAS</t>
  </si>
  <si>
    <t>MÁQ. TRAGAMONEDAS CASINO DE MENDOZA</t>
  </si>
  <si>
    <t>RECURSOS POR JUEGOS DE MESA</t>
  </si>
  <si>
    <t xml:space="preserve">RECURSOS POR VENTAS DE QUINIELA Y DEMÁS JUEGOS </t>
  </si>
  <si>
    <t>BOLETAS DE QUINIELA PROCESADAS</t>
  </si>
  <si>
    <t>INDICADORES DE PRODUCCIÓN</t>
  </si>
  <si>
    <t>META ANUAL</t>
  </si>
  <si>
    <t>RESULTADOS ALCANZADOS</t>
  </si>
  <si>
    <t>4TO TRIMESTRE</t>
  </si>
  <si>
    <t>3ER TRIMESTRE</t>
  </si>
  <si>
    <t>2DO TRIMESTRE</t>
  </si>
  <si>
    <t>1ER TRIMESTRE</t>
  </si>
  <si>
    <t>UNIDAD DE GESTIÓN    O DE CONSUMO</t>
  </si>
  <si>
    <t>UNIDAD DE MEDIDA</t>
  </si>
  <si>
    <t>DENOMINACIÓN DE LAS VARIABLES</t>
  </si>
  <si>
    <t xml:space="preserve">MINISTERIO DE HACIENDA: INSTITUTO PROVINCIAL DE JUEGOS Y CASINOS </t>
  </si>
  <si>
    <t>UNIDAD ORGANIZATIVA……………………………..….03</t>
  </si>
  <si>
    <t>JURIDISCCIÓN……………………………………………06</t>
  </si>
  <si>
    <t>CUADRO DE INDICADORES Y METAS</t>
  </si>
  <si>
    <t>CARÁCTER……………………………………………….05</t>
  </si>
  <si>
    <t>C.JU.O. : 1.06.02</t>
  </si>
  <si>
    <t>MINISTERIO DE HACIENDA</t>
  </si>
  <si>
    <t>DIRECCION GENERAL DE PRESUPUESTO</t>
  </si>
  <si>
    <t xml:space="preserve"> </t>
  </si>
  <si>
    <t>2020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</si>
  <si>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</si>
  <si>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</si>
  <si>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</si>
  <si>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</si>
  <si>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</si>
  <si>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</si>
  <si>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</si>
  <si>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</si>
  <si>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CUADRO DE INDICADORES Y METAS  - META ANUAL y 4to TRIMESTRE 2020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</si>
  <si>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</si>
  <si>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</si>
  <si>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</si>
  <si>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</si>
  <si>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C.J.U.O. 1 - 06 - 10 - 4º TRIMESTE 2020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</si>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</sst>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0.00\ %"/>
    <numFmt numFmtId="168" formatCode="0.0"/>
    <numFmt numFmtId="169" formatCode="_-* #,##0.00\ _€_-;\-* #,##0.00\ _€_-;_-* &quot;-&quot;??\ _€_-;_-@_-"/>
    <numFmt numFmtId="170" formatCode="_-* #,##0\ _€_-;\-* #,##0\ _€_-;_-* &quot;-&quot;\ _€_-;_-@_-"/>
    <numFmt numFmtId="171" formatCode="#,##0.00\ _€"/>
    <numFmt numFmtId="172" formatCode="0_ ;\-0\ "/>
    <numFmt numFmtId="173" formatCode="#,##0_ ;\-#,##0\ "/>
    <numFmt numFmtId="174" formatCode="_-* #,##0\ _€_-;\-* #,##0\ _€_-;_-* &quot;-&quot;??\ _€_-;_-@_-"/>
    <numFmt numFmtId="175" formatCode="#,##0\ _p_t_a"/>
  </numFmts>
  <fonts count="8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b/>
      <sz val="9"/>
      <color rgb="FF000000"/>
      <name val="Arial-BoldMT"/>
    </font>
    <font>
      <b/>
      <sz val="10"/>
      <color rgb="FF000000"/>
      <name val="Arial"/>
      <family val="2"/>
    </font>
    <font>
      <b/>
      <u/>
      <sz val="10"/>
      <name val="Arial"/>
      <family val="2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05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3" fillId="4" borderId="0" applyNumberFormat="0" applyBorder="0" applyAlignment="0" applyProtection="0"/>
    <xf numFmtId="0" fontId="34" fillId="16" borderId="1" applyNumberFormat="0" applyAlignment="0" applyProtection="0"/>
    <xf numFmtId="0" fontId="35" fillId="17" borderId="2" applyNumberFormat="0" applyAlignment="0" applyProtection="0"/>
    <xf numFmtId="0" fontId="3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38" fillId="7" borderId="1" applyNumberFormat="0" applyAlignment="0" applyProtection="0"/>
    <xf numFmtId="0" fontId="39" fillId="3" borderId="0" applyNumberFormat="0" applyBorder="0" applyAlignment="0" applyProtection="0"/>
    <xf numFmtId="165" fontId="23" fillId="0" borderId="0" applyFont="0" applyFill="0" applyBorder="0" applyAlignment="0" applyProtection="0"/>
    <xf numFmtId="0" fontId="40" fillId="22" borderId="0" applyNumberFormat="0" applyBorder="0" applyAlignment="0" applyProtection="0"/>
    <xf numFmtId="0" fontId="23" fillId="23" borderId="4" applyNumberFormat="0" applyFont="0" applyAlignment="0" applyProtection="0"/>
    <xf numFmtId="0" fontId="41" fillId="16" borderId="5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6" applyNumberFormat="0" applyFill="0" applyAlignment="0" applyProtection="0"/>
    <xf numFmtId="0" fontId="46" fillId="0" borderId="7" applyNumberFormat="0" applyFill="0" applyAlignment="0" applyProtection="0"/>
    <xf numFmtId="0" fontId="37" fillId="0" borderId="8" applyNumberFormat="0" applyFill="0" applyAlignment="0" applyProtection="0"/>
    <xf numFmtId="0" fontId="47" fillId="0" borderId="9" applyNumberFormat="0" applyFill="0" applyAlignment="0" applyProtection="0"/>
    <xf numFmtId="0" fontId="28" fillId="0" borderId="0"/>
    <xf numFmtId="165" fontId="28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31" fillId="0" borderId="0"/>
    <xf numFmtId="9" fontId="31" fillId="0" borderId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48" fillId="0" borderId="0"/>
    <xf numFmtId="9" fontId="23" fillId="0" borderId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9" fillId="0" borderId="0"/>
    <xf numFmtId="0" fontId="50" fillId="0" borderId="0"/>
    <xf numFmtId="9" fontId="49" fillId="0" borderId="0" applyBorder="0" applyProtection="0"/>
    <xf numFmtId="0" fontId="51" fillId="0" borderId="0"/>
    <xf numFmtId="44" fontId="5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6" fontId="49" fillId="0" borderId="0" applyBorder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96">
    <xf numFmtId="0" fontId="0" fillId="0" borderId="0" xfId="0"/>
    <xf numFmtId="0" fontId="27" fillId="0" borderId="0" xfId="0" applyFont="1"/>
    <xf numFmtId="0" fontId="28" fillId="0" borderId="0" xfId="0" applyFont="1"/>
    <xf numFmtId="1" fontId="29" fillId="24" borderId="11" xfId="32" applyNumberFormat="1" applyFont="1" applyFill="1" applyBorder="1" applyAlignment="1">
      <alignment horizontal="center" vertical="center"/>
    </xf>
    <xf numFmtId="0" fontId="24" fillId="24" borderId="13" xfId="0" applyFont="1" applyFill="1" applyBorder="1"/>
    <xf numFmtId="1" fontId="29" fillId="24" borderId="14" xfId="32" applyNumberFormat="1" applyFont="1" applyFill="1" applyBorder="1" applyAlignment="1">
      <alignment horizontal="center" vertical="center"/>
    </xf>
    <xf numFmtId="0" fontId="29" fillId="24" borderId="15" xfId="0" applyFont="1" applyFill="1" applyBorder="1" applyAlignment="1">
      <alignment horizontal="center" vertical="center" wrapText="1"/>
    </xf>
    <xf numFmtId="0" fontId="27" fillId="0" borderId="0" xfId="0" applyFont="1" applyBorder="1"/>
    <xf numFmtId="0" fontId="30" fillId="0" borderId="16" xfId="0" applyFont="1" applyBorder="1" applyAlignment="1"/>
    <xf numFmtId="0" fontId="30" fillId="0" borderId="11" xfId="0" applyFont="1" applyBorder="1"/>
    <xf numFmtId="0" fontId="30" fillId="0" borderId="0" xfId="0" applyFont="1"/>
    <xf numFmtId="0" fontId="30" fillId="0" borderId="16" xfId="0" applyFont="1" applyFill="1" applyBorder="1" applyAlignment="1"/>
    <xf numFmtId="0" fontId="30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0" fillId="26" borderId="14" xfId="0" applyFont="1" applyFill="1" applyBorder="1"/>
    <xf numFmtId="1" fontId="30" fillId="26" borderId="14" xfId="0" applyNumberFormat="1" applyFont="1" applyFill="1" applyBorder="1"/>
    <xf numFmtId="0" fontId="28" fillId="26" borderId="14" xfId="0" applyFont="1" applyFill="1" applyBorder="1"/>
    <xf numFmtId="0" fontId="28" fillId="26" borderId="15" xfId="0" applyFont="1" applyFill="1" applyBorder="1"/>
    <xf numFmtId="0" fontId="30" fillId="0" borderId="23" xfId="0" applyFont="1" applyBorder="1"/>
    <xf numFmtId="0" fontId="30" fillId="0" borderId="24" xfId="0" applyFont="1" applyBorder="1"/>
    <xf numFmtId="0" fontId="30" fillId="26" borderId="25" xfId="0" applyFont="1" applyFill="1" applyBorder="1"/>
    <xf numFmtId="0" fontId="30" fillId="0" borderId="11" xfId="0" applyFont="1" applyFill="1" applyBorder="1"/>
    <xf numFmtId="0" fontId="30" fillId="0" borderId="19" xfId="0" applyFont="1" applyBorder="1"/>
    <xf numFmtId="0" fontId="30" fillId="0" borderId="26" xfId="0" applyFont="1" applyBorder="1"/>
    <xf numFmtId="0" fontId="27" fillId="0" borderId="0" xfId="0" applyFont="1" applyBorder="1" applyAlignment="1"/>
    <xf numFmtId="0" fontId="27" fillId="0" borderId="30" xfId="0" applyFont="1" applyBorder="1"/>
    <xf numFmtId="0" fontId="25" fillId="0" borderId="29" xfId="0" applyFont="1" applyBorder="1" applyAlignment="1">
      <alignment vertical="center"/>
    </xf>
    <xf numFmtId="0" fontId="30" fillId="0" borderId="16" xfId="0" applyFont="1" applyBorder="1"/>
    <xf numFmtId="0" fontId="30" fillId="0" borderId="32" xfId="0" applyFont="1" applyBorder="1" applyAlignment="1"/>
    <xf numFmtId="0" fontId="30" fillId="0" borderId="28" xfId="0" applyFont="1" applyBorder="1"/>
    <xf numFmtId="0" fontId="30" fillId="0" borderId="33" xfId="0" applyFont="1" applyBorder="1"/>
    <xf numFmtId="0" fontId="30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8" fillId="26" borderId="22" xfId="0" applyFont="1" applyFill="1" applyBorder="1"/>
    <xf numFmtId="0" fontId="24" fillId="25" borderId="35" xfId="0" applyFont="1" applyFill="1" applyBorder="1"/>
    <xf numFmtId="0" fontId="24" fillId="25" borderId="36" xfId="0" applyFont="1" applyFill="1" applyBorder="1"/>
    <xf numFmtId="0" fontId="28" fillId="26" borderId="25" xfId="0" applyFont="1" applyFill="1" applyBorder="1"/>
    <xf numFmtId="0" fontId="29" fillId="25" borderId="39" xfId="0" applyFont="1" applyFill="1" applyBorder="1" applyAlignment="1"/>
    <xf numFmtId="0" fontId="30" fillId="25" borderId="35" xfId="0" applyFont="1" applyFill="1" applyBorder="1"/>
    <xf numFmtId="0" fontId="29" fillId="25" borderId="40" xfId="0" applyFont="1" applyFill="1" applyBorder="1"/>
    <xf numFmtId="0" fontId="30" fillId="25" borderId="41" xfId="0" applyFont="1" applyFill="1" applyBorder="1"/>
    <xf numFmtId="0" fontId="30" fillId="25" borderId="37" xfId="0" applyFont="1" applyFill="1" applyBorder="1"/>
    <xf numFmtId="0" fontId="30" fillId="0" borderId="32" xfId="0" applyFont="1" applyBorder="1"/>
    <xf numFmtId="0" fontId="30" fillId="0" borderId="18" xfId="0" applyFont="1" applyBorder="1"/>
    <xf numFmtId="0" fontId="30" fillId="0" borderId="12" xfId="0" applyFont="1" applyFill="1" applyBorder="1"/>
    <xf numFmtId="0" fontId="30" fillId="0" borderId="12" xfId="0" applyFont="1" applyBorder="1"/>
    <xf numFmtId="0" fontId="30" fillId="0" borderId="20" xfId="0" applyFont="1" applyBorder="1"/>
    <xf numFmtId="0" fontId="29" fillId="25" borderId="39" xfId="0" applyFont="1" applyFill="1" applyBorder="1"/>
    <xf numFmtId="0" fontId="30" fillId="0" borderId="32" xfId="0" applyFont="1" applyFill="1" applyBorder="1"/>
    <xf numFmtId="3" fontId="30" fillId="26" borderId="28" xfId="0" applyNumberFormat="1" applyFont="1" applyFill="1" applyBorder="1"/>
    <xf numFmtId="3" fontId="30" fillId="0" borderId="28" xfId="0" applyNumberFormat="1" applyFont="1" applyFill="1" applyBorder="1"/>
    <xf numFmtId="3" fontId="30" fillId="26" borderId="24" xfId="0" applyNumberFormat="1" applyFont="1" applyFill="1" applyBorder="1"/>
    <xf numFmtId="3" fontId="30" fillId="0" borderId="24" xfId="0" applyNumberFormat="1" applyFont="1" applyFill="1" applyBorder="1"/>
    <xf numFmtId="4" fontId="28" fillId="0" borderId="0" xfId="0" applyNumberFormat="1" applyFont="1"/>
    <xf numFmtId="0" fontId="29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1" fontId="29" fillId="24" borderId="48" xfId="32" applyNumberFormat="1" applyFont="1" applyFill="1" applyBorder="1" applyAlignment="1">
      <alignment horizontal="center" vertical="center"/>
    </xf>
    <xf numFmtId="0" fontId="29" fillId="24" borderId="49" xfId="0" applyFont="1" applyFill="1" applyBorder="1" applyAlignment="1">
      <alignment horizontal="center"/>
    </xf>
    <xf numFmtId="0" fontId="30" fillId="0" borderId="50" xfId="0" applyFont="1" applyFill="1" applyBorder="1"/>
    <xf numFmtId="1" fontId="30" fillId="0" borderId="48" xfId="0" applyNumberFormat="1" applyFont="1" applyFill="1" applyBorder="1"/>
    <xf numFmtId="0" fontId="30" fillId="0" borderId="48" xfId="0" applyFont="1" applyFill="1" applyBorder="1"/>
    <xf numFmtId="0" fontId="30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8" fillId="0" borderId="48" xfId="0" applyFont="1" applyFill="1" applyBorder="1"/>
    <xf numFmtId="3" fontId="28" fillId="0" borderId="48" xfId="0" applyNumberFormat="1" applyFont="1" applyFill="1" applyBorder="1"/>
    <xf numFmtId="0" fontId="28" fillId="0" borderId="52" xfId="0" applyFont="1" applyFill="1" applyBorder="1"/>
    <xf numFmtId="3" fontId="28" fillId="0" borderId="50" xfId="0" applyNumberFormat="1" applyFont="1" applyFill="1" applyBorder="1"/>
    <xf numFmtId="3" fontId="28" fillId="0" borderId="51" xfId="0" applyNumberFormat="1" applyFont="1" applyFill="1" applyBorder="1"/>
    <xf numFmtId="0" fontId="30" fillId="25" borderId="36" xfId="0" applyFont="1" applyFill="1" applyBorder="1"/>
    <xf numFmtId="3" fontId="30" fillId="0" borderId="14" xfId="0" applyNumberFormat="1" applyFont="1" applyFill="1" applyBorder="1"/>
    <xf numFmtId="3" fontId="30" fillId="0" borderId="22" xfId="0" applyNumberFormat="1" applyFont="1" applyFill="1" applyBorder="1"/>
    <xf numFmtId="3" fontId="30" fillId="0" borderId="25" xfId="0" applyNumberFormat="1" applyFont="1" applyFill="1" applyBorder="1"/>
    <xf numFmtId="3" fontId="30" fillId="26" borderId="34" xfId="0" applyNumberFormat="1" applyFont="1" applyFill="1" applyBorder="1"/>
    <xf numFmtId="3" fontId="30" fillId="26" borderId="11" xfId="0" applyNumberFormat="1" applyFont="1" applyFill="1" applyBorder="1"/>
    <xf numFmtId="3" fontId="30" fillId="26" borderId="27" xfId="0" applyNumberFormat="1" applyFont="1" applyFill="1" applyBorder="1"/>
    <xf numFmtId="3" fontId="30" fillId="0" borderId="11" xfId="0" applyNumberFormat="1" applyFont="1" applyFill="1" applyBorder="1"/>
    <xf numFmtId="3" fontId="30" fillId="26" borderId="31" xfId="0" applyNumberFormat="1" applyFont="1" applyFill="1" applyBorder="1"/>
    <xf numFmtId="3" fontId="30" fillId="25" borderId="41" xfId="0" applyNumberFormat="1" applyFont="1" applyFill="1" applyBorder="1"/>
    <xf numFmtId="3" fontId="30" fillId="25" borderId="42" xfId="0" applyNumberFormat="1" applyFont="1" applyFill="1" applyBorder="1"/>
    <xf numFmtId="3" fontId="29" fillId="25" borderId="42" xfId="0" applyNumberFormat="1" applyFont="1" applyFill="1" applyBorder="1"/>
    <xf numFmtId="3" fontId="29" fillId="25" borderId="41" xfId="0" applyNumberFormat="1" applyFont="1" applyFill="1" applyBorder="1"/>
    <xf numFmtId="3" fontId="30" fillId="25" borderId="38" xfId="0" applyNumberFormat="1" applyFont="1" applyFill="1" applyBorder="1"/>
    <xf numFmtId="3" fontId="30" fillId="0" borderId="34" xfId="0" applyNumberFormat="1" applyFont="1" applyBorder="1"/>
    <xf numFmtId="3" fontId="29" fillId="25" borderId="34" xfId="0" applyNumberFormat="1" applyFont="1" applyFill="1" applyBorder="1"/>
    <xf numFmtId="3" fontId="29" fillId="25" borderId="28" xfId="0" applyNumberFormat="1" applyFont="1" applyFill="1" applyBorder="1"/>
    <xf numFmtId="3" fontId="30" fillId="25" borderId="22" xfId="0" applyNumberFormat="1" applyFont="1" applyFill="1" applyBorder="1"/>
    <xf numFmtId="3" fontId="30" fillId="0" borderId="27" xfId="0" applyNumberFormat="1" applyFont="1" applyBorder="1"/>
    <xf numFmtId="3" fontId="29" fillId="25" borderId="27" xfId="0" applyNumberFormat="1" applyFont="1" applyFill="1" applyBorder="1"/>
    <xf numFmtId="3" fontId="29" fillId="25" borderId="11" xfId="0" applyNumberFormat="1" applyFont="1" applyFill="1" applyBorder="1"/>
    <xf numFmtId="3" fontId="30" fillId="25" borderId="14" xfId="0" applyNumberFormat="1" applyFont="1" applyFill="1" applyBorder="1"/>
    <xf numFmtId="3" fontId="30" fillId="26" borderId="12" xfId="0" applyNumberFormat="1" applyFont="1" applyFill="1" applyBorder="1"/>
    <xf numFmtId="3" fontId="30" fillId="0" borderId="12" xfId="0" applyNumberFormat="1" applyFont="1" applyFill="1" applyBorder="1"/>
    <xf numFmtId="3" fontId="30" fillId="0" borderId="15" xfId="0" applyNumberFormat="1" applyFont="1" applyFill="1" applyBorder="1"/>
    <xf numFmtId="3" fontId="30" fillId="25" borderId="35" xfId="0" applyNumberFormat="1" applyFont="1" applyFill="1" applyBorder="1"/>
    <xf numFmtId="3" fontId="29" fillId="25" borderId="35" xfId="0" applyNumberFormat="1" applyFont="1" applyFill="1" applyBorder="1"/>
    <xf numFmtId="3" fontId="29" fillId="25" borderId="36" xfId="0" applyNumberFormat="1" applyFont="1" applyFill="1" applyBorder="1"/>
    <xf numFmtId="0" fontId="30" fillId="26" borderId="33" xfId="0" applyFont="1" applyFill="1" applyBorder="1"/>
    <xf numFmtId="1" fontId="30" fillId="26" borderId="19" xfId="0" applyNumberFormat="1" applyFont="1" applyFill="1" applyBorder="1"/>
    <xf numFmtId="0" fontId="30" fillId="26" borderId="19" xfId="0" applyFont="1" applyFill="1" applyBorder="1"/>
    <xf numFmtId="0" fontId="30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8" fillId="26" borderId="19" xfId="0" applyFont="1" applyFill="1" applyBorder="1"/>
    <xf numFmtId="0" fontId="28" fillId="26" borderId="20" xfId="0" applyFont="1" applyFill="1" applyBorder="1"/>
    <xf numFmtId="0" fontId="28" fillId="26" borderId="33" xfId="0" applyFont="1" applyFill="1" applyBorder="1"/>
    <xf numFmtId="0" fontId="28" fillId="26" borderId="26" xfId="0" applyFont="1" applyFill="1" applyBorder="1"/>
    <xf numFmtId="3" fontId="30" fillId="0" borderId="0" xfId="0" applyNumberFormat="1" applyFont="1"/>
    <xf numFmtId="3" fontId="30" fillId="26" borderId="28" xfId="0" applyNumberFormat="1" applyFont="1" applyFill="1" applyBorder="1" applyAlignment="1"/>
    <xf numFmtId="3" fontId="30" fillId="26" borderId="34" xfId="0" applyNumberFormat="1" applyFont="1" applyFill="1" applyBorder="1" applyAlignment="1"/>
    <xf numFmtId="3" fontId="30" fillId="26" borderId="27" xfId="0" applyNumberFormat="1" applyFont="1" applyFill="1" applyBorder="1" applyAlignment="1"/>
    <xf numFmtId="3" fontId="30" fillId="26" borderId="11" xfId="0" applyNumberFormat="1" applyFont="1" applyFill="1" applyBorder="1" applyAlignment="1"/>
    <xf numFmtId="3" fontId="30" fillId="0" borderId="11" xfId="0" applyNumberFormat="1" applyFont="1" applyFill="1" applyBorder="1" applyAlignment="1"/>
    <xf numFmtId="3" fontId="30" fillId="0" borderId="14" xfId="0" applyNumberFormat="1" applyFont="1" applyFill="1" applyBorder="1" applyAlignment="1"/>
    <xf numFmtId="0" fontId="28" fillId="26" borderId="0" xfId="0" applyFont="1" applyFill="1" applyBorder="1"/>
    <xf numFmtId="3" fontId="28" fillId="0" borderId="0" xfId="0" applyNumberFormat="1" applyFont="1" applyFill="1" applyBorder="1"/>
    <xf numFmtId="0" fontId="28" fillId="26" borderId="30" xfId="0" applyFont="1" applyFill="1" applyBorder="1"/>
    <xf numFmtId="3" fontId="29" fillId="26" borderId="28" xfId="0" applyNumberFormat="1" applyFont="1" applyFill="1" applyBorder="1"/>
    <xf numFmtId="3" fontId="29" fillId="26" borderId="11" xfId="0" applyNumberFormat="1" applyFont="1" applyFill="1" applyBorder="1"/>
    <xf numFmtId="0" fontId="25" fillId="0" borderId="0" xfId="0" applyFont="1" applyBorder="1" applyAlignment="1"/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0" fontId="52" fillId="0" borderId="0" xfId="0" applyFont="1"/>
    <xf numFmtId="0" fontId="25" fillId="0" borderId="53" xfId="0" applyFont="1" applyBorder="1" applyAlignment="1">
      <alignment horizontal="center"/>
    </xf>
    <xf numFmtId="0" fontId="27" fillId="0" borderId="53" xfId="0" applyFont="1" applyBorder="1"/>
    <xf numFmtId="0" fontId="27" fillId="0" borderId="54" xfId="0" applyFont="1" applyBorder="1"/>
    <xf numFmtId="0" fontId="30" fillId="0" borderId="16" xfId="0" applyFont="1" applyFill="1" applyBorder="1"/>
    <xf numFmtId="1" fontId="29" fillId="24" borderId="48" xfId="32" applyNumberFormat="1" applyFont="1" applyFill="1" applyBorder="1" applyAlignment="1">
      <alignment horizontal="center" vertical="center"/>
    </xf>
    <xf numFmtId="3" fontId="29" fillId="0" borderId="22" xfId="0" applyNumberFormat="1" applyFont="1" applyFill="1" applyBorder="1"/>
    <xf numFmtId="3" fontId="29" fillId="0" borderId="14" xfId="0" applyNumberFormat="1" applyFont="1" applyFill="1" applyBorder="1"/>
    <xf numFmtId="3" fontId="29" fillId="0" borderId="15" xfId="0" applyNumberFormat="1" applyFont="1" applyFill="1" applyBorder="1"/>
    <xf numFmtId="0" fontId="49" fillId="0" borderId="0" xfId="89"/>
    <xf numFmtId="0" fontId="49" fillId="0" borderId="0" xfId="89" applyFont="1"/>
    <xf numFmtId="0" fontId="49" fillId="0" borderId="0" xfId="89" applyFont="1" applyAlignment="1">
      <alignment horizontal="center"/>
    </xf>
    <xf numFmtId="167" fontId="55" fillId="0" borderId="0" xfId="89" applyNumberFormat="1" applyFont="1" applyBorder="1" applyAlignment="1">
      <alignment horizontal="center" vertical="center"/>
    </xf>
    <xf numFmtId="0" fontId="56" fillId="0" borderId="0" xfId="89" applyFont="1" applyAlignment="1">
      <alignment vertical="center"/>
    </xf>
    <xf numFmtId="0" fontId="57" fillId="0" borderId="0" xfId="89" applyFont="1" applyAlignment="1">
      <alignment horizontal="center" vertical="center"/>
    </xf>
    <xf numFmtId="167" fontId="57" fillId="0" borderId="0" xfId="89" applyNumberFormat="1" applyFont="1" applyAlignment="1">
      <alignment horizontal="center" vertical="center"/>
    </xf>
    <xf numFmtId="167" fontId="57" fillId="27" borderId="0" xfId="89" applyNumberFormat="1" applyFont="1" applyFill="1" applyAlignment="1">
      <alignment horizontal="center" vertical="center"/>
    </xf>
    <xf numFmtId="0" fontId="58" fillId="0" borderId="0" xfId="89" applyFont="1" applyAlignment="1">
      <alignment vertical="center" wrapText="1"/>
    </xf>
    <xf numFmtId="0" fontId="59" fillId="0" borderId="0" xfId="89" applyFont="1" applyBorder="1" applyAlignment="1">
      <alignment horizontal="center" vertical="center" wrapText="1"/>
    </xf>
    <xf numFmtId="167" fontId="61" fillId="0" borderId="0" xfId="89" applyNumberFormat="1" applyFont="1" applyAlignment="1">
      <alignment horizontal="center" vertical="center"/>
    </xf>
    <xf numFmtId="167" fontId="61" fillId="27" borderId="0" xfId="89" applyNumberFormat="1" applyFont="1" applyFill="1" applyAlignment="1">
      <alignment horizontal="center" vertical="center"/>
    </xf>
    <xf numFmtId="0" fontId="59" fillId="27" borderId="0" xfId="89" applyFont="1" applyFill="1" applyBorder="1" applyAlignment="1">
      <alignment horizontal="center" vertical="center" wrapText="1"/>
    </xf>
    <xf numFmtId="0" fontId="61" fillId="0" borderId="0" xfId="89" applyFont="1" applyAlignment="1">
      <alignment horizontal="center" vertical="center"/>
    </xf>
    <xf numFmtId="0" fontId="62" fillId="0" borderId="0" xfId="89" applyFont="1" applyAlignment="1">
      <alignment horizontal="center"/>
    </xf>
    <xf numFmtId="0" fontId="56" fillId="0" borderId="0" xfId="89" applyFont="1" applyAlignment="1">
      <alignment horizontal="center" vertical="center"/>
    </xf>
    <xf numFmtId="167" fontId="63" fillId="27" borderId="56" xfId="89" applyNumberFormat="1" applyFont="1" applyFill="1" applyBorder="1" applyAlignment="1">
      <alignment horizontal="center" vertical="center" wrapText="1"/>
    </xf>
    <xf numFmtId="167" fontId="63" fillId="28" borderId="11" xfId="89" applyNumberFormat="1" applyFont="1" applyFill="1" applyBorder="1" applyAlignment="1">
      <alignment horizontal="center" vertical="center" wrapText="1"/>
    </xf>
    <xf numFmtId="167" fontId="63" fillId="27" borderId="11" xfId="89" applyNumberFormat="1" applyFont="1" applyFill="1" applyBorder="1" applyAlignment="1">
      <alignment horizontal="center" vertical="center" wrapText="1"/>
    </xf>
    <xf numFmtId="0" fontId="64" fillId="0" borderId="0" xfId="89" applyFont="1" applyBorder="1" applyAlignment="1">
      <alignment horizontal="center" vertical="center"/>
    </xf>
    <xf numFmtId="0" fontId="63" fillId="0" borderId="0" xfId="89" applyFont="1" applyBorder="1" applyAlignment="1">
      <alignment horizontal="center" vertical="center"/>
    </xf>
    <xf numFmtId="0" fontId="63" fillId="27" borderId="56" xfId="89" applyFont="1" applyFill="1" applyBorder="1" applyAlignment="1">
      <alignment horizontal="center" vertical="center"/>
    </xf>
    <xf numFmtId="167" fontId="63" fillId="0" borderId="0" xfId="89" applyNumberFormat="1" applyFont="1" applyBorder="1" applyAlignment="1">
      <alignment horizontal="center" vertical="center" wrapText="1"/>
    </xf>
    <xf numFmtId="167" fontId="63" fillId="27" borderId="0" xfId="89" applyNumberFormat="1" applyFont="1" applyFill="1" applyBorder="1" applyAlignment="1">
      <alignment horizontal="center" vertical="center" wrapText="1"/>
    </xf>
    <xf numFmtId="0" fontId="64" fillId="28" borderId="0" xfId="89" applyFont="1" applyFill="1" applyBorder="1" applyAlignment="1">
      <alignment horizontal="center" vertical="center"/>
    </xf>
    <xf numFmtId="0" fontId="63" fillId="28" borderId="0" xfId="89" applyFont="1" applyFill="1" applyBorder="1" applyAlignment="1">
      <alignment horizontal="center" vertical="center"/>
    </xf>
    <xf numFmtId="0" fontId="63" fillId="28" borderId="56" xfId="89" applyFont="1" applyFill="1" applyBorder="1" applyAlignment="1">
      <alignment horizontal="center" vertical="center"/>
    </xf>
    <xf numFmtId="167" fontId="63" fillId="28" borderId="56" xfId="89" applyNumberFormat="1" applyFont="1" applyFill="1" applyBorder="1" applyAlignment="1">
      <alignment horizontal="center" vertical="center" wrapText="1"/>
    </xf>
    <xf numFmtId="167" fontId="63" fillId="28" borderId="0" xfId="89" applyNumberFormat="1" applyFont="1" applyFill="1" applyBorder="1" applyAlignment="1">
      <alignment horizontal="center" vertical="center" wrapText="1"/>
    </xf>
    <xf numFmtId="0" fontId="62" fillId="28" borderId="0" xfId="89" applyFont="1" applyFill="1" applyAlignment="1">
      <alignment horizontal="center"/>
    </xf>
    <xf numFmtId="0" fontId="56" fillId="29" borderId="0" xfId="89" applyFont="1" applyFill="1" applyAlignment="1">
      <alignment horizontal="center" vertical="center"/>
    </xf>
    <xf numFmtId="0" fontId="61" fillId="29" borderId="11" xfId="89" applyFont="1" applyFill="1" applyBorder="1" applyAlignment="1">
      <alignment horizontal="left" vertical="center" wrapText="1"/>
    </xf>
    <xf numFmtId="167" fontId="61" fillId="29" borderId="56" xfId="89" applyNumberFormat="1" applyFont="1" applyFill="1" applyBorder="1" applyAlignment="1">
      <alignment horizontal="center" vertical="center"/>
    </xf>
    <xf numFmtId="168" fontId="63" fillId="0" borderId="56" xfId="89" applyNumberFormat="1" applyFont="1" applyBorder="1" applyAlignment="1">
      <alignment horizontal="center" vertical="center"/>
    </xf>
    <xf numFmtId="167" fontId="62" fillId="29" borderId="11" xfId="89" applyNumberFormat="1" applyFont="1" applyFill="1" applyBorder="1" applyAlignment="1">
      <alignment horizontal="center" vertical="center"/>
    </xf>
    <xf numFmtId="168" fontId="63" fillId="29" borderId="11" xfId="89" applyNumberFormat="1" applyFont="1" applyFill="1" applyBorder="1" applyAlignment="1">
      <alignment horizontal="center" vertical="center"/>
    </xf>
    <xf numFmtId="167" fontId="62" fillId="29" borderId="11" xfId="89" applyNumberFormat="1" applyFont="1" applyFill="1" applyBorder="1" applyAlignment="1">
      <alignment horizontal="center"/>
    </xf>
    <xf numFmtId="2" fontId="62" fillId="29" borderId="11" xfId="89" applyNumberFormat="1" applyFont="1" applyFill="1" applyBorder="1" applyAlignment="1">
      <alignment horizontal="center"/>
    </xf>
    <xf numFmtId="0" fontId="61" fillId="0" borderId="11" xfId="89" applyFont="1" applyBorder="1" applyAlignment="1">
      <alignment horizontal="left" vertical="center" wrapText="1"/>
    </xf>
    <xf numFmtId="167" fontId="61" fillId="0" borderId="56" xfId="89" applyNumberFormat="1" applyFont="1" applyBorder="1" applyAlignment="1">
      <alignment horizontal="center" vertical="center"/>
    </xf>
    <xf numFmtId="167" fontId="62" fillId="0" borderId="11" xfId="89" applyNumberFormat="1" applyFont="1" applyBorder="1" applyAlignment="1">
      <alignment horizontal="center" vertical="center"/>
    </xf>
    <xf numFmtId="168" fontId="63" fillId="0" borderId="11" xfId="89" applyNumberFormat="1" applyFont="1" applyBorder="1" applyAlignment="1">
      <alignment horizontal="center" vertical="center"/>
    </xf>
    <xf numFmtId="167" fontId="62" fillId="0" borderId="11" xfId="89" applyNumberFormat="1" applyFont="1" applyBorder="1" applyAlignment="1">
      <alignment horizontal="center"/>
    </xf>
    <xf numFmtId="0" fontId="56" fillId="29" borderId="0" xfId="89" applyFont="1" applyFill="1" applyAlignment="1">
      <alignment vertical="center"/>
    </xf>
    <xf numFmtId="168" fontId="63" fillId="29" borderId="56" xfId="89" applyNumberFormat="1" applyFont="1" applyFill="1" applyBorder="1" applyAlignment="1">
      <alignment horizontal="center" vertical="center"/>
    </xf>
    <xf numFmtId="167" fontId="61" fillId="27" borderId="56" xfId="89" applyNumberFormat="1" applyFont="1" applyFill="1" applyBorder="1" applyAlignment="1">
      <alignment horizontal="center" vertical="center"/>
    </xf>
    <xf numFmtId="0" fontId="61" fillId="29" borderId="56" xfId="89" applyFont="1" applyFill="1" applyBorder="1" applyAlignment="1">
      <alignment horizontal="left" wrapText="1"/>
    </xf>
    <xf numFmtId="167" fontId="61" fillId="29" borderId="11" xfId="100" applyNumberFormat="1" applyFont="1" applyFill="1" applyBorder="1" applyAlignment="1" applyProtection="1">
      <alignment horizontal="center" vertical="center"/>
    </xf>
    <xf numFmtId="0" fontId="56" fillId="27" borderId="0" xfId="89" applyFont="1" applyFill="1" applyAlignment="1">
      <alignment vertical="center"/>
    </xf>
    <xf numFmtId="0" fontId="61" fillId="27" borderId="11" xfId="89" applyFont="1" applyFill="1" applyBorder="1" applyAlignment="1">
      <alignment horizontal="left" vertical="center" wrapText="1"/>
    </xf>
    <xf numFmtId="167" fontId="61" fillId="27" borderId="11" xfId="100" applyNumberFormat="1" applyFont="1" applyFill="1" applyBorder="1" applyAlignment="1" applyProtection="1">
      <alignment horizontal="center" vertical="center"/>
    </xf>
    <xf numFmtId="0" fontId="56" fillId="29" borderId="56" xfId="89" applyFont="1" applyFill="1" applyBorder="1" applyAlignment="1">
      <alignment vertical="center"/>
    </xf>
    <xf numFmtId="0" fontId="61" fillId="29" borderId="56" xfId="89" applyFont="1" applyFill="1" applyBorder="1" applyAlignment="1">
      <alignment horizontal="left" vertical="center" wrapText="1"/>
    </xf>
    <xf numFmtId="167" fontId="61" fillId="29" borderId="56" xfId="100" applyNumberFormat="1" applyFont="1" applyFill="1" applyBorder="1" applyAlignment="1" applyProtection="1">
      <alignment horizontal="center" vertical="center"/>
    </xf>
    <xf numFmtId="167" fontId="62" fillId="27" borderId="56" xfId="89" applyNumberFormat="1" applyFont="1" applyFill="1" applyBorder="1" applyAlignment="1">
      <alignment horizontal="center"/>
    </xf>
    <xf numFmtId="168" fontId="63" fillId="27" borderId="56" xfId="89" applyNumberFormat="1" applyFont="1" applyFill="1" applyBorder="1" applyAlignment="1">
      <alignment horizontal="center" vertical="center"/>
    </xf>
    <xf numFmtId="167" fontId="62" fillId="29" borderId="56" xfId="89" applyNumberFormat="1" applyFont="1" applyFill="1" applyBorder="1" applyAlignment="1">
      <alignment horizontal="center"/>
    </xf>
    <xf numFmtId="168" fontId="59" fillId="29" borderId="56" xfId="89" applyNumberFormat="1" applyFont="1" applyFill="1" applyBorder="1" applyAlignment="1">
      <alignment horizontal="center" vertical="center"/>
    </xf>
    <xf numFmtId="167" fontId="62" fillId="27" borderId="56" xfId="100" applyNumberFormat="1" applyFont="1" applyFill="1" applyBorder="1" applyAlignment="1" applyProtection="1">
      <alignment horizontal="center" vertical="center"/>
    </xf>
    <xf numFmtId="167" fontId="62" fillId="27" borderId="11" xfId="100" applyNumberFormat="1" applyFont="1" applyFill="1" applyBorder="1" applyAlignment="1" applyProtection="1">
      <alignment horizontal="center" vertical="center"/>
    </xf>
    <xf numFmtId="167" fontId="62" fillId="29" borderId="11" xfId="100" applyNumberFormat="1" applyFont="1" applyFill="1" applyBorder="1" applyAlignment="1" applyProtection="1">
      <alignment horizontal="center" vertical="center"/>
    </xf>
    <xf numFmtId="167" fontId="62" fillId="29" borderId="56" xfId="100" applyNumberFormat="1" applyFont="1" applyFill="1" applyBorder="1" applyAlignment="1" applyProtection="1">
      <alignment horizontal="center" vertical="center"/>
    </xf>
    <xf numFmtId="0" fontId="64" fillId="27" borderId="0" xfId="89" applyFont="1" applyFill="1" applyAlignment="1">
      <alignment vertical="center"/>
    </xf>
    <xf numFmtId="0" fontId="62" fillId="27" borderId="11" xfId="89" applyFont="1" applyFill="1" applyBorder="1" applyAlignment="1">
      <alignment horizontal="left" vertical="center" wrapText="1"/>
    </xf>
    <xf numFmtId="167" fontId="62" fillId="27" borderId="56" xfId="89" applyNumberFormat="1" applyFont="1" applyFill="1" applyBorder="1" applyAlignment="1">
      <alignment horizontal="center" vertical="center"/>
    </xf>
    <xf numFmtId="167" fontId="61" fillId="29" borderId="11" xfId="89" applyNumberFormat="1" applyFont="1" applyFill="1" applyBorder="1" applyAlignment="1">
      <alignment horizontal="center" vertical="center"/>
    </xf>
    <xf numFmtId="167" fontId="61" fillId="27" borderId="11" xfId="89" applyNumberFormat="1" applyFont="1" applyFill="1" applyBorder="1" applyAlignment="1">
      <alignment horizontal="center" vertical="center"/>
    </xf>
    <xf numFmtId="167" fontId="62" fillId="29" borderId="56" xfId="89" applyNumberFormat="1" applyFont="1" applyFill="1" applyBorder="1" applyAlignment="1">
      <alignment horizontal="center" vertical="center"/>
    </xf>
    <xf numFmtId="0" fontId="61" fillId="0" borderId="0" xfId="89" applyFont="1" applyBorder="1" applyAlignment="1">
      <alignment horizontal="center" vertical="center" wrapText="1"/>
    </xf>
    <xf numFmtId="0" fontId="61" fillId="27" borderId="56" xfId="89" applyFont="1" applyFill="1" applyBorder="1" applyAlignment="1">
      <alignment horizontal="center" vertical="center"/>
    </xf>
    <xf numFmtId="0" fontId="59" fillId="27" borderId="56" xfId="89" applyFont="1" applyFill="1" applyBorder="1" applyAlignment="1">
      <alignment horizontal="center" vertical="center"/>
    </xf>
    <xf numFmtId="0" fontId="61" fillId="0" borderId="0" xfId="89" applyFont="1" applyBorder="1" applyAlignment="1">
      <alignment horizontal="center" vertical="center"/>
    </xf>
    <xf numFmtId="0" fontId="59" fillId="0" borderId="0" xfId="89" applyFont="1" applyBorder="1" applyAlignment="1">
      <alignment horizontal="center" vertical="center"/>
    </xf>
    <xf numFmtId="0" fontId="61" fillId="27" borderId="0" xfId="89" applyFont="1" applyFill="1" applyBorder="1" applyAlignment="1">
      <alignment horizontal="center" vertical="center"/>
    </xf>
    <xf numFmtId="0" fontId="59" fillId="27" borderId="0" xfId="89" applyFont="1" applyFill="1" applyBorder="1" applyAlignment="1">
      <alignment horizontal="center" vertical="center"/>
    </xf>
    <xf numFmtId="0" fontId="63" fillId="28" borderId="0" xfId="89" applyFont="1" applyFill="1" applyBorder="1" applyAlignment="1">
      <alignment horizontal="center" vertical="center" wrapText="1"/>
    </xf>
    <xf numFmtId="0" fontId="63" fillId="28" borderId="56" xfId="89" applyFont="1" applyFill="1" applyBorder="1" applyAlignment="1">
      <alignment horizontal="center" vertical="center" wrapText="1"/>
    </xf>
    <xf numFmtId="167" fontId="62" fillId="29" borderId="56" xfId="89" applyNumberFormat="1" applyFont="1" applyFill="1" applyBorder="1" applyAlignment="1">
      <alignment horizontal="center" wrapText="1"/>
    </xf>
    <xf numFmtId="168" fontId="59" fillId="29" borderId="11" xfId="89" applyNumberFormat="1" applyFont="1" applyFill="1" applyBorder="1" applyAlignment="1">
      <alignment horizontal="center" vertical="center"/>
    </xf>
    <xf numFmtId="167" fontId="62" fillId="27" borderId="56" xfId="89" applyNumberFormat="1" applyFont="1" applyFill="1" applyBorder="1" applyAlignment="1">
      <alignment horizontal="center" wrapText="1"/>
    </xf>
    <xf numFmtId="167" fontId="62" fillId="0" borderId="11" xfId="100" applyNumberFormat="1" applyFont="1" applyBorder="1" applyAlignment="1" applyProtection="1">
      <alignment horizontal="center" vertical="center"/>
    </xf>
    <xf numFmtId="168" fontId="59" fillId="0" borderId="11" xfId="89" applyNumberFormat="1" applyFont="1" applyBorder="1" applyAlignment="1">
      <alignment horizontal="center" vertical="center"/>
    </xf>
    <xf numFmtId="167" fontId="61" fillId="0" borderId="11" xfId="100" applyNumberFormat="1" applyFont="1" applyBorder="1" applyAlignment="1" applyProtection="1">
      <alignment horizontal="center" vertical="center"/>
    </xf>
    <xf numFmtId="167" fontId="61" fillId="29" borderId="56" xfId="89" applyNumberFormat="1" applyFont="1" applyFill="1" applyBorder="1" applyAlignment="1">
      <alignment horizontal="center" wrapText="1"/>
    </xf>
    <xf numFmtId="0" fontId="49" fillId="29" borderId="0" xfId="89" applyFill="1"/>
    <xf numFmtId="0" fontId="61" fillId="27" borderId="56" xfId="100" applyNumberFormat="1" applyFont="1" applyFill="1" applyBorder="1" applyAlignment="1" applyProtection="1">
      <alignment horizontal="center" vertical="center"/>
    </xf>
    <xf numFmtId="0" fontId="59" fillId="27" borderId="56" xfId="100" applyNumberFormat="1" applyFont="1" applyFill="1" applyBorder="1" applyAlignment="1" applyProtection="1">
      <alignment horizontal="center" vertical="center"/>
    </xf>
    <xf numFmtId="0" fontId="61" fillId="0" borderId="0" xfId="100" applyNumberFormat="1" applyFont="1" applyBorder="1" applyAlignment="1" applyProtection="1">
      <alignment horizontal="center" vertical="center"/>
    </xf>
    <xf numFmtId="0" fontId="59" fillId="0" borderId="0" xfId="100" applyNumberFormat="1" applyFont="1" applyBorder="1" applyAlignment="1" applyProtection="1">
      <alignment horizontal="center" vertical="center"/>
    </xf>
    <xf numFmtId="0" fontId="61" fillId="27" borderId="0" xfId="100" applyNumberFormat="1" applyFont="1" applyFill="1" applyBorder="1" applyAlignment="1" applyProtection="1">
      <alignment horizontal="center" vertical="center"/>
    </xf>
    <xf numFmtId="0" fontId="59" fillId="27" borderId="0" xfId="100" applyNumberFormat="1" applyFont="1" applyFill="1" applyBorder="1" applyAlignment="1" applyProtection="1">
      <alignment horizontal="center" vertical="center"/>
    </xf>
    <xf numFmtId="0" fontId="56" fillId="28" borderId="0" xfId="89" applyFont="1" applyFill="1" applyAlignment="1">
      <alignment vertical="center"/>
    </xf>
    <xf numFmtId="0" fontId="62" fillId="27" borderId="56" xfId="100" applyNumberFormat="1" applyFont="1" applyFill="1" applyBorder="1" applyAlignment="1" applyProtection="1">
      <alignment horizontal="center" vertical="center"/>
    </xf>
    <xf numFmtId="0" fontId="63" fillId="27" borderId="56" xfId="100" applyNumberFormat="1" applyFont="1" applyFill="1" applyBorder="1" applyAlignment="1" applyProtection="1">
      <alignment horizontal="center" vertical="center"/>
    </xf>
    <xf numFmtId="0" fontId="62" fillId="0" borderId="0" xfId="100" applyNumberFormat="1" applyFont="1" applyBorder="1" applyAlignment="1" applyProtection="1">
      <alignment horizontal="center" vertical="center"/>
    </xf>
    <xf numFmtId="0" fontId="63" fillId="0" borderId="0" xfId="100" applyNumberFormat="1" applyFont="1" applyBorder="1" applyAlignment="1" applyProtection="1">
      <alignment horizontal="center" vertical="center"/>
    </xf>
    <xf numFmtId="0" fontId="62" fillId="27" borderId="0" xfId="100" applyNumberFormat="1" applyFont="1" applyFill="1" applyBorder="1" applyAlignment="1" applyProtection="1">
      <alignment horizontal="center" vertical="center"/>
    </xf>
    <xf numFmtId="0" fontId="63" fillId="27" borderId="0" xfId="100" applyNumberFormat="1" applyFont="1" applyFill="1" applyBorder="1" applyAlignment="1" applyProtection="1">
      <alignment horizontal="center" vertical="center"/>
    </xf>
    <xf numFmtId="0" fontId="61" fillId="0" borderId="0" xfId="89" applyFont="1" applyAlignment="1">
      <alignment vertical="center"/>
    </xf>
    <xf numFmtId="0" fontId="61" fillId="27" borderId="56" xfId="89" applyFont="1" applyFill="1" applyBorder="1" applyAlignment="1">
      <alignment vertical="center"/>
    </xf>
    <xf numFmtId="0" fontId="59" fillId="27" borderId="56" xfId="89" applyFont="1" applyFill="1" applyBorder="1" applyAlignment="1">
      <alignment vertical="center"/>
    </xf>
    <xf numFmtId="0" fontId="59" fillId="0" borderId="0" xfId="89" applyFont="1" applyAlignment="1">
      <alignment vertical="center"/>
    </xf>
    <xf numFmtId="0" fontId="61" fillId="27" borderId="0" xfId="89" applyFont="1" applyFill="1" applyAlignment="1">
      <alignment vertical="center"/>
    </xf>
    <xf numFmtId="0" fontId="59" fillId="27" borderId="0" xfId="89" applyFont="1" applyFill="1" applyAlignment="1">
      <alignment vertical="center"/>
    </xf>
    <xf numFmtId="0" fontId="59" fillId="28" borderId="0" xfId="89" applyFont="1" applyFill="1" applyBorder="1" applyAlignment="1">
      <alignment horizontal="center" vertical="center" wrapText="1"/>
    </xf>
    <xf numFmtId="0" fontId="59" fillId="28" borderId="56" xfId="89" applyFont="1" applyFill="1" applyBorder="1" applyAlignment="1">
      <alignment horizontal="center" vertical="center"/>
    </xf>
    <xf numFmtId="0" fontId="65" fillId="28" borderId="56" xfId="100" applyNumberFormat="1" applyFont="1" applyFill="1" applyBorder="1" applyAlignment="1" applyProtection="1">
      <alignment horizontal="center" vertical="center"/>
    </xf>
    <xf numFmtId="0" fontId="65" fillId="28" borderId="0" xfId="100" applyNumberFormat="1" applyFont="1" applyFill="1" applyBorder="1" applyAlignment="1" applyProtection="1">
      <alignment horizontal="center" vertical="center"/>
    </xf>
    <xf numFmtId="0" fontId="61" fillId="0" borderId="0" xfId="89" applyFont="1" applyAlignment="1">
      <alignment horizontal="center" vertical="center" wrapText="1"/>
    </xf>
    <xf numFmtId="167" fontId="49" fillId="0" borderId="0" xfId="89" applyNumberFormat="1"/>
    <xf numFmtId="0" fontId="62" fillId="0" borderId="11" xfId="89" applyFont="1" applyBorder="1" applyAlignment="1">
      <alignment horizontal="left" vertical="center" wrapText="1"/>
    </xf>
    <xf numFmtId="0" fontId="61" fillId="28" borderId="56" xfId="100" applyNumberFormat="1" applyFont="1" applyFill="1" applyBorder="1" applyAlignment="1" applyProtection="1">
      <alignment horizontal="center" vertical="center"/>
    </xf>
    <xf numFmtId="0" fontId="59" fillId="28" borderId="56" xfId="100" applyNumberFormat="1" applyFont="1" applyFill="1" applyBorder="1" applyAlignment="1" applyProtection="1">
      <alignment horizontal="center" vertical="center"/>
    </xf>
    <xf numFmtId="0" fontId="61" fillId="28" borderId="0" xfId="100" applyNumberFormat="1" applyFont="1" applyFill="1" applyBorder="1" applyAlignment="1" applyProtection="1">
      <alignment horizontal="center" vertical="center"/>
    </xf>
    <xf numFmtId="0" fontId="59" fillId="28" borderId="0" xfId="100" applyNumberFormat="1" applyFont="1" applyFill="1" applyBorder="1" applyAlignment="1" applyProtection="1">
      <alignment horizontal="center" vertical="center"/>
    </xf>
    <xf numFmtId="0" fontId="56" fillId="29" borderId="0" xfId="89" applyFont="1" applyFill="1" applyBorder="1" applyAlignment="1">
      <alignment vertical="center"/>
    </xf>
    <xf numFmtId="0" fontId="56" fillId="27" borderId="0" xfId="89" applyFont="1" applyFill="1" applyBorder="1" applyAlignment="1">
      <alignment vertical="center"/>
    </xf>
    <xf numFmtId="168" fontId="63" fillId="27" borderId="11" xfId="89" applyNumberFormat="1" applyFont="1" applyFill="1" applyBorder="1" applyAlignment="1">
      <alignment horizontal="center" vertical="center"/>
    </xf>
    <xf numFmtId="0" fontId="61" fillId="27" borderId="11" xfId="100" applyNumberFormat="1" applyFont="1" applyFill="1" applyBorder="1" applyAlignment="1" applyProtection="1">
      <alignment horizontal="center" vertical="center"/>
    </xf>
    <xf numFmtId="1" fontId="63" fillId="27" borderId="11" xfId="89" applyNumberFormat="1" applyFont="1" applyFill="1" applyBorder="1" applyAlignment="1">
      <alignment horizontal="center"/>
    </xf>
    <xf numFmtId="0" fontId="61" fillId="27" borderId="0" xfId="89" applyFont="1" applyFill="1" applyBorder="1" applyAlignment="1">
      <alignment horizontal="center" vertical="center" wrapText="1"/>
    </xf>
    <xf numFmtId="0" fontId="61" fillId="28" borderId="0" xfId="89" applyFont="1" applyFill="1" applyAlignment="1">
      <alignment horizontal="center"/>
    </xf>
    <xf numFmtId="0" fontId="61" fillId="27" borderId="11" xfId="89" applyFont="1" applyFill="1" applyBorder="1" applyAlignment="1">
      <alignment horizontal="center" vertical="center"/>
    </xf>
    <xf numFmtId="167" fontId="59" fillId="27" borderId="56" xfId="89" applyNumberFormat="1" applyFont="1" applyFill="1" applyBorder="1" applyAlignment="1">
      <alignment horizontal="center" vertical="center"/>
    </xf>
    <xf numFmtId="167" fontId="59" fillId="0" borderId="0" xfId="89" applyNumberFormat="1" applyFont="1" applyAlignment="1">
      <alignment horizontal="center" vertical="center"/>
    </xf>
    <xf numFmtId="167" fontId="59" fillId="27" borderId="0" xfId="89" applyNumberFormat="1" applyFont="1" applyFill="1" applyAlignment="1">
      <alignment horizontal="center" vertical="center"/>
    </xf>
    <xf numFmtId="0" fontId="56" fillId="28" borderId="0" xfId="89" applyFont="1" applyFill="1" applyBorder="1" applyAlignment="1">
      <alignment vertical="center"/>
    </xf>
    <xf numFmtId="0" fontId="62" fillId="0" borderId="0" xfId="89" applyFont="1" applyAlignment="1">
      <alignment wrapText="1"/>
    </xf>
    <xf numFmtId="0" fontId="62" fillId="27" borderId="56" xfId="89" applyFont="1" applyFill="1" applyBorder="1" applyAlignment="1">
      <alignment horizontal="center"/>
    </xf>
    <xf numFmtId="0" fontId="62" fillId="27" borderId="56" xfId="89" applyFont="1" applyFill="1" applyBorder="1"/>
    <xf numFmtId="0" fontId="63" fillId="27" borderId="56" xfId="89" applyFont="1" applyFill="1" applyBorder="1"/>
    <xf numFmtId="0" fontId="62" fillId="0" borderId="0" xfId="89" applyFont="1"/>
    <xf numFmtId="0" fontId="63" fillId="0" borderId="0" xfId="89" applyFont="1"/>
    <xf numFmtId="0" fontId="62" fillId="27" borderId="0" xfId="89" applyFont="1" applyFill="1"/>
    <xf numFmtId="0" fontId="63" fillId="27" borderId="0" xfId="89" applyFont="1" applyFill="1"/>
    <xf numFmtId="167" fontId="61" fillId="29" borderId="56" xfId="89" applyNumberFormat="1" applyFont="1" applyFill="1" applyBorder="1"/>
    <xf numFmtId="167" fontId="61" fillId="29" borderId="11" xfId="89" applyNumberFormat="1" applyFont="1" applyFill="1" applyBorder="1" applyAlignment="1">
      <alignment horizontal="center" vertical="center" wrapText="1" shrinkToFit="1"/>
    </xf>
    <xf numFmtId="0" fontId="49" fillId="0" borderId="0" xfId="89" applyAlignment="1">
      <alignment wrapText="1" shrinkToFit="1"/>
    </xf>
    <xf numFmtId="0" fontId="49" fillId="0" borderId="0" xfId="89" applyFont="1" applyAlignment="1">
      <alignment wrapText="1" shrinkToFit="1"/>
    </xf>
    <xf numFmtId="0" fontId="49" fillId="0" borderId="0" xfId="89" applyFont="1" applyAlignment="1">
      <alignment horizontal="center" wrapText="1" shrinkToFit="1"/>
    </xf>
    <xf numFmtId="0" fontId="1" fillId="0" borderId="0" xfId="103"/>
    <xf numFmtId="0" fontId="1" fillId="0" borderId="0" xfId="103" applyAlignment="1">
      <alignment horizontal="center"/>
    </xf>
    <xf numFmtId="169" fontId="1" fillId="0" borderId="0" xfId="103" applyNumberFormat="1"/>
    <xf numFmtId="169" fontId="1" fillId="0" borderId="0" xfId="103" applyNumberFormat="1" applyAlignment="1">
      <alignment horizontal="center"/>
    </xf>
    <xf numFmtId="169" fontId="67" fillId="0" borderId="0" xfId="103" applyNumberFormat="1" applyFont="1" applyFill="1" applyBorder="1" applyAlignment="1">
      <alignment horizontal="center"/>
    </xf>
    <xf numFmtId="169" fontId="67" fillId="0" borderId="11" xfId="103" applyNumberFormat="1" applyFont="1" applyFill="1" applyBorder="1" applyAlignment="1">
      <alignment horizontal="center"/>
    </xf>
    <xf numFmtId="9" fontId="67" fillId="0" borderId="11" xfId="104" applyFont="1" applyFill="1" applyBorder="1" applyAlignment="1">
      <alignment horizontal="center"/>
    </xf>
    <xf numFmtId="0" fontId="67" fillId="0" borderId="11" xfId="103" applyFont="1" applyFill="1" applyBorder="1" applyAlignment="1">
      <alignment horizontal="center"/>
    </xf>
    <xf numFmtId="0" fontId="68" fillId="0" borderId="11" xfId="103" applyFont="1" applyFill="1" applyBorder="1"/>
    <xf numFmtId="3" fontId="67" fillId="30" borderId="11" xfId="103" applyNumberFormat="1" applyFont="1" applyFill="1" applyBorder="1" applyAlignment="1">
      <alignment horizontal="center"/>
    </xf>
    <xf numFmtId="169" fontId="67" fillId="30" borderId="11" xfId="103" applyNumberFormat="1" applyFont="1" applyFill="1" applyBorder="1" applyAlignment="1">
      <alignment horizontal="center"/>
    </xf>
    <xf numFmtId="0" fontId="67" fillId="30" borderId="11" xfId="103" applyFont="1" applyFill="1" applyBorder="1"/>
    <xf numFmtId="0" fontId="67" fillId="30" borderId="11" xfId="103" applyFont="1" applyFill="1" applyBorder="1" applyAlignment="1">
      <alignment horizontal="center"/>
    </xf>
    <xf numFmtId="0" fontId="69" fillId="30" borderId="11" xfId="103" applyFont="1" applyFill="1" applyBorder="1"/>
    <xf numFmtId="3" fontId="67" fillId="0" borderId="11" xfId="103" applyNumberFormat="1" applyFont="1" applyFill="1" applyBorder="1" applyAlignment="1">
      <alignment horizontal="center"/>
    </xf>
    <xf numFmtId="3" fontId="68" fillId="0" borderId="11" xfId="103" applyNumberFormat="1" applyFont="1" applyFill="1" applyBorder="1" applyAlignment="1">
      <alignment horizontal="center"/>
    </xf>
    <xf numFmtId="0" fontId="68" fillId="0" borderId="11" xfId="103" applyNumberFormat="1" applyFont="1" applyFill="1" applyBorder="1" applyAlignment="1">
      <alignment horizontal="center"/>
    </xf>
    <xf numFmtId="0" fontId="68" fillId="0" borderId="11" xfId="103" applyFont="1" applyFill="1" applyBorder="1" applyAlignment="1">
      <alignment horizontal="center"/>
    </xf>
    <xf numFmtId="170" fontId="67" fillId="30" borderId="11" xfId="103" applyNumberFormat="1" applyFont="1" applyFill="1" applyBorder="1" applyAlignment="1">
      <alignment horizontal="center"/>
    </xf>
    <xf numFmtId="0" fontId="67" fillId="0" borderId="11" xfId="103" applyNumberFormat="1" applyFont="1" applyFill="1" applyBorder="1" applyAlignment="1">
      <alignment horizontal="center"/>
    </xf>
    <xf numFmtId="3" fontId="1" fillId="0" borderId="0" xfId="103" applyNumberFormat="1"/>
    <xf numFmtId="169" fontId="68" fillId="0" borderId="11" xfId="103" applyNumberFormat="1" applyFont="1" applyFill="1" applyBorder="1" applyAlignment="1"/>
    <xf numFmtId="4" fontId="67" fillId="0" borderId="11" xfId="103" applyNumberFormat="1" applyFont="1" applyFill="1" applyBorder="1" applyAlignment="1">
      <alignment horizontal="center"/>
    </xf>
    <xf numFmtId="171" fontId="67" fillId="0" borderId="11" xfId="103" applyNumberFormat="1" applyFont="1" applyFill="1" applyBorder="1" applyAlignment="1">
      <alignment horizontal="center"/>
    </xf>
    <xf numFmtId="172" fontId="67" fillId="0" borderId="11" xfId="103" applyNumberFormat="1" applyFont="1" applyFill="1" applyBorder="1" applyAlignment="1">
      <alignment horizontal="center"/>
    </xf>
    <xf numFmtId="169" fontId="67" fillId="0" borderId="11" xfId="103" applyNumberFormat="1" applyFont="1" applyFill="1" applyBorder="1" applyAlignment="1"/>
    <xf numFmtId="173" fontId="68" fillId="30" borderId="11" xfId="103" applyNumberFormat="1" applyFont="1" applyFill="1" applyBorder="1" applyAlignment="1">
      <alignment horizontal="center"/>
    </xf>
    <xf numFmtId="0" fontId="1" fillId="0" borderId="0" xfId="103" applyBorder="1"/>
    <xf numFmtId="169" fontId="67" fillId="0" borderId="11" xfId="103" applyNumberFormat="1" applyFont="1" applyBorder="1" applyAlignment="1">
      <alignment horizontal="center"/>
    </xf>
    <xf numFmtId="169" fontId="67" fillId="0" borderId="0" xfId="103" applyNumberFormat="1" applyFont="1" applyAlignment="1">
      <alignment horizontal="center"/>
    </xf>
    <xf numFmtId="170" fontId="67" fillId="0" borderId="11" xfId="103" applyNumberFormat="1" applyFont="1" applyFill="1" applyBorder="1" applyAlignment="1">
      <alignment horizontal="center"/>
    </xf>
    <xf numFmtId="174" fontId="67" fillId="0" borderId="11" xfId="103" applyNumberFormat="1" applyFont="1" applyFill="1" applyBorder="1" applyAlignment="1">
      <alignment horizontal="center"/>
    </xf>
    <xf numFmtId="173" fontId="67" fillId="0" borderId="11" xfId="103" applyNumberFormat="1" applyFont="1" applyBorder="1" applyAlignment="1">
      <alignment horizontal="center"/>
    </xf>
    <xf numFmtId="173" fontId="67" fillId="0" borderId="0" xfId="103" applyNumberFormat="1" applyFont="1" applyAlignment="1">
      <alignment horizontal="center"/>
    </xf>
    <xf numFmtId="0" fontId="67" fillId="25" borderId="11" xfId="103" applyFont="1" applyFill="1" applyBorder="1" applyAlignment="1">
      <alignment horizontal="center" vertical="center" wrapText="1"/>
    </xf>
    <xf numFmtId="0" fontId="70" fillId="0" borderId="0" xfId="0" applyFont="1" applyAlignment="1">
      <alignment horizontal="left" vertical="center"/>
    </xf>
    <xf numFmtId="0" fontId="71" fillId="0" borderId="0" xfId="0" applyFont="1"/>
    <xf numFmtId="0" fontId="72" fillId="0" borderId="0" xfId="0" applyFont="1" applyAlignment="1"/>
    <xf numFmtId="0" fontId="71" fillId="0" borderId="0" xfId="0" applyFont="1" applyAlignment="1"/>
    <xf numFmtId="0" fontId="72" fillId="0" borderId="0" xfId="0" applyFont="1" applyAlignment="1">
      <alignment vertical="center"/>
    </xf>
    <xf numFmtId="0" fontId="73" fillId="0" borderId="0" xfId="0" applyFont="1" applyAlignment="1"/>
    <xf numFmtId="0" fontId="74" fillId="0" borderId="0" xfId="0" applyFont="1" applyAlignment="1"/>
    <xf numFmtId="0" fontId="74" fillId="0" borderId="0" xfId="0" applyFont="1"/>
    <xf numFmtId="0" fontId="73" fillId="24" borderId="43" xfId="0" applyFont="1" applyFill="1" applyBorder="1" applyAlignment="1">
      <alignment horizontal="center" vertical="center" wrapText="1"/>
    </xf>
    <xf numFmtId="0" fontId="73" fillId="24" borderId="62" xfId="0" applyFont="1" applyFill="1" applyBorder="1" applyAlignment="1">
      <alignment horizontal="center" vertical="center" wrapText="1"/>
    </xf>
    <xf numFmtId="0" fontId="73" fillId="24" borderId="38" xfId="0" applyFont="1" applyFill="1" applyBorder="1" applyAlignment="1">
      <alignment horizontal="center" vertical="center" wrapText="1"/>
    </xf>
    <xf numFmtId="0" fontId="75" fillId="0" borderId="32" xfId="0" applyFont="1" applyBorder="1" applyAlignment="1"/>
    <xf numFmtId="0" fontId="75" fillId="0" borderId="28" xfId="0" applyFont="1" applyBorder="1" applyAlignment="1">
      <alignment horizontal="center"/>
    </xf>
    <xf numFmtId="1" fontId="75" fillId="0" borderId="28" xfId="0" applyNumberFormat="1" applyFont="1" applyBorder="1"/>
    <xf numFmtId="1" fontId="75" fillId="26" borderId="28" xfId="0" applyNumberFormat="1" applyFont="1" applyFill="1" applyBorder="1"/>
    <xf numFmtId="1" fontId="75" fillId="0" borderId="22" xfId="0" applyNumberFormat="1" applyFont="1" applyFill="1" applyBorder="1"/>
    <xf numFmtId="0" fontId="76" fillId="0" borderId="0" xfId="0" applyFont="1"/>
    <xf numFmtId="0" fontId="75" fillId="0" borderId="16" xfId="0" applyFont="1" applyBorder="1" applyAlignment="1"/>
    <xf numFmtId="0" fontId="75" fillId="0" borderId="11" xfId="0" applyFont="1" applyBorder="1" applyAlignment="1">
      <alignment horizontal="center"/>
    </xf>
    <xf numFmtId="1" fontId="75" fillId="0" borderId="11" xfId="0" applyNumberFormat="1" applyFont="1" applyBorder="1"/>
    <xf numFmtId="1" fontId="75" fillId="26" borderId="11" xfId="0" applyNumberFormat="1" applyFont="1" applyFill="1" applyBorder="1"/>
    <xf numFmtId="1" fontId="75" fillId="0" borderId="14" xfId="0" applyNumberFormat="1" applyFont="1" applyFill="1" applyBorder="1"/>
    <xf numFmtId="0" fontId="75" fillId="0" borderId="16" xfId="0" applyFont="1" applyFill="1" applyBorder="1" applyAlignment="1"/>
    <xf numFmtId="1" fontId="77" fillId="0" borderId="11" xfId="0" applyNumberFormat="1" applyFont="1" applyBorder="1"/>
    <xf numFmtId="1" fontId="77" fillId="31" borderId="11" xfId="0" applyNumberFormat="1" applyFont="1" applyFill="1" applyBorder="1"/>
    <xf numFmtId="1" fontId="77" fillId="31" borderId="14" xfId="0" applyNumberFormat="1" applyFont="1" applyFill="1" applyBorder="1"/>
    <xf numFmtId="0" fontId="27" fillId="0" borderId="0" xfId="53" applyFont="1"/>
    <xf numFmtId="0" fontId="25" fillId="0" borderId="0" xfId="53" applyFont="1" applyBorder="1" applyAlignment="1">
      <alignment horizontal="center"/>
    </xf>
    <xf numFmtId="0" fontId="27" fillId="0" borderId="0" xfId="53" applyFont="1" applyBorder="1"/>
    <xf numFmtId="0" fontId="27" fillId="0" borderId="30" xfId="53" applyFont="1" applyBorder="1"/>
    <xf numFmtId="0" fontId="25" fillId="0" borderId="29" xfId="53" applyFont="1" applyBorder="1" applyAlignment="1">
      <alignment vertical="center"/>
    </xf>
    <xf numFmtId="0" fontId="25" fillId="0" borderId="0" xfId="53" applyFont="1" applyBorder="1" applyAlignment="1"/>
    <xf numFmtId="0" fontId="27" fillId="0" borderId="0" xfId="53" applyFont="1" applyBorder="1" applyAlignment="1"/>
    <xf numFmtId="0" fontId="23" fillId="0" borderId="45" xfId="53" applyBorder="1" applyAlignment="1"/>
    <xf numFmtId="0" fontId="23" fillId="0" borderId="46" xfId="53" applyBorder="1" applyAlignment="1"/>
    <xf numFmtId="0" fontId="23" fillId="0" borderId="46" xfId="53" applyBorder="1"/>
    <xf numFmtId="0" fontId="23" fillId="0" borderId="47" xfId="53" applyBorder="1"/>
    <xf numFmtId="0" fontId="23" fillId="0" borderId="43" xfId="53" applyBorder="1"/>
    <xf numFmtId="0" fontId="23" fillId="0" borderId="0" xfId="53"/>
    <xf numFmtId="0" fontId="29" fillId="24" borderId="10" xfId="53" applyFont="1" applyFill="1" applyBorder="1" applyAlignment="1">
      <alignment horizontal="center" vertical="center" wrapText="1"/>
    </xf>
    <xf numFmtId="0" fontId="29" fillId="24" borderId="49" xfId="53" applyFont="1" applyFill="1" applyBorder="1" applyAlignment="1">
      <alignment horizontal="center"/>
    </xf>
    <xf numFmtId="0" fontId="24" fillId="24" borderId="13" xfId="53" applyFont="1" applyFill="1" applyBorder="1"/>
    <xf numFmtId="0" fontId="29" fillId="24" borderId="11" xfId="53" applyFont="1" applyFill="1" applyBorder="1" applyAlignment="1">
      <alignment horizontal="center" vertical="center" wrapText="1"/>
    </xf>
    <xf numFmtId="0" fontId="29" fillId="24" borderId="12" xfId="53" applyFont="1" applyFill="1" applyBorder="1" applyAlignment="1">
      <alignment horizontal="center" vertical="center" wrapText="1"/>
    </xf>
    <xf numFmtId="0" fontId="29" fillId="24" borderId="15" xfId="53" applyFont="1" applyFill="1" applyBorder="1" applyAlignment="1">
      <alignment horizontal="center" vertical="center" wrapText="1"/>
    </xf>
    <xf numFmtId="0" fontId="29" fillId="24" borderId="44" xfId="53" applyFont="1" applyFill="1" applyBorder="1" applyAlignment="1">
      <alignment horizontal="center" vertical="center" wrapText="1"/>
    </xf>
    <xf numFmtId="0" fontId="29" fillId="25" borderId="39" xfId="53" applyFont="1" applyFill="1" applyBorder="1"/>
    <xf numFmtId="0" fontId="30" fillId="25" borderId="35" xfId="53" applyFont="1" applyFill="1" applyBorder="1"/>
    <xf numFmtId="3" fontId="30" fillId="25" borderId="35" xfId="53" applyNumberFormat="1" applyFont="1" applyFill="1" applyBorder="1"/>
    <xf numFmtId="3" fontId="29" fillId="25" borderId="42" xfId="53" applyNumberFormat="1" applyFont="1" applyFill="1" applyBorder="1"/>
    <xf numFmtId="3" fontId="29" fillId="25" borderId="35" xfId="53" applyNumberFormat="1" applyFont="1" applyFill="1" applyBorder="1"/>
    <xf numFmtId="3" fontId="29" fillId="25" borderId="36" xfId="53" applyNumberFormat="1" applyFont="1" applyFill="1" applyBorder="1"/>
    <xf numFmtId="0" fontId="24" fillId="25" borderId="35" xfId="53" applyFont="1" applyFill="1" applyBorder="1"/>
    <xf numFmtId="0" fontId="24" fillId="25" borderId="36" xfId="53" applyFont="1" applyFill="1" applyBorder="1"/>
    <xf numFmtId="0" fontId="30" fillId="0" borderId="32" xfId="53" applyFont="1" applyFill="1" applyBorder="1"/>
    <xf numFmtId="0" fontId="30" fillId="0" borderId="28" xfId="53" applyFont="1" applyBorder="1"/>
    <xf numFmtId="0" fontId="30" fillId="0" borderId="33" xfId="53" applyFont="1" applyBorder="1"/>
    <xf numFmtId="3" fontId="30" fillId="26" borderId="28" xfId="53" applyNumberFormat="1" applyFont="1" applyFill="1" applyBorder="1"/>
    <xf numFmtId="3" fontId="30" fillId="26" borderId="34" xfId="53" applyNumberFormat="1" applyFont="1" applyFill="1" applyBorder="1"/>
    <xf numFmtId="3" fontId="30" fillId="0" borderId="28" xfId="53" applyNumberFormat="1" applyFont="1" applyFill="1" applyBorder="1"/>
    <xf numFmtId="3" fontId="30" fillId="0" borderId="22" xfId="53" applyNumberFormat="1" applyFont="1" applyFill="1" applyBorder="1"/>
    <xf numFmtId="0" fontId="23" fillId="0" borderId="50" xfId="53" applyFont="1" applyFill="1" applyBorder="1"/>
    <xf numFmtId="0" fontId="23" fillId="26" borderId="22" xfId="53" applyFont="1" applyFill="1" applyBorder="1"/>
    <xf numFmtId="0" fontId="23" fillId="26" borderId="33" xfId="53" applyFont="1" applyFill="1" applyBorder="1"/>
    <xf numFmtId="3" fontId="30" fillId="0" borderId="0" xfId="53" applyNumberFormat="1" applyFont="1"/>
    <xf numFmtId="0" fontId="23" fillId="0" borderId="0" xfId="53" applyFont="1"/>
    <xf numFmtId="0" fontId="30" fillId="0" borderId="63" xfId="53" applyFont="1" applyFill="1" applyBorder="1"/>
    <xf numFmtId="0" fontId="30" fillId="0" borderId="64" xfId="53" applyFont="1" applyBorder="1"/>
    <xf numFmtId="0" fontId="30" fillId="0" borderId="58" xfId="53" applyFont="1" applyBorder="1"/>
    <xf numFmtId="3" fontId="30" fillId="26" borderId="64" xfId="53" applyNumberFormat="1" applyFont="1" applyFill="1" applyBorder="1"/>
    <xf numFmtId="3" fontId="30" fillId="26" borderId="57" xfId="53" applyNumberFormat="1" applyFont="1" applyFill="1" applyBorder="1"/>
    <xf numFmtId="3" fontId="30" fillId="0" borderId="64" xfId="53" applyNumberFormat="1" applyFont="1" applyFill="1" applyBorder="1"/>
    <xf numFmtId="3" fontId="30" fillId="0" borderId="65" xfId="53" applyNumberFormat="1" applyFont="1" applyFill="1" applyBorder="1"/>
    <xf numFmtId="0" fontId="23" fillId="0" borderId="46" xfId="53" applyFont="1" applyFill="1" applyBorder="1"/>
    <xf numFmtId="0" fontId="23" fillId="26" borderId="66" xfId="53" applyFont="1" applyFill="1" applyBorder="1"/>
    <xf numFmtId="0" fontId="23" fillId="26" borderId="67" xfId="53" applyFont="1" applyFill="1" applyBorder="1"/>
    <xf numFmtId="0" fontId="51" fillId="0" borderId="0" xfId="92"/>
    <xf numFmtId="0" fontId="78" fillId="0" borderId="0" xfId="53" applyFont="1" applyAlignment="1">
      <alignment horizontal="left" vertical="center"/>
    </xf>
    <xf numFmtId="0" fontId="23" fillId="0" borderId="0" xfId="53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25" fillId="0" borderId="0" xfId="53" applyFont="1" applyAlignment="1">
      <alignment horizontal="left" vertical="center"/>
    </xf>
    <xf numFmtId="0" fontId="27" fillId="0" borderId="0" xfId="53" applyFont="1" applyAlignment="1">
      <alignment horizontal="center" vertical="center"/>
    </xf>
    <xf numFmtId="0" fontId="25" fillId="0" borderId="0" xfId="53" applyFont="1" applyBorder="1" applyAlignment="1">
      <alignment horizontal="left" vertical="center"/>
    </xf>
    <xf numFmtId="0" fontId="23" fillId="0" borderId="53" xfId="53" applyBorder="1"/>
    <xf numFmtId="0" fontId="29" fillId="24" borderId="11" xfId="53" applyFont="1" applyFill="1" applyBorder="1" applyAlignment="1">
      <alignment horizontal="center" vertical="center"/>
    </xf>
    <xf numFmtId="0" fontId="29" fillId="24" borderId="19" xfId="53" applyFont="1" applyFill="1" applyBorder="1" applyAlignment="1">
      <alignment horizontal="center" vertical="center" wrapText="1"/>
    </xf>
    <xf numFmtId="1" fontId="29" fillId="24" borderId="68" xfId="54" applyNumberFormat="1" applyFont="1" applyFill="1" applyBorder="1" applyAlignment="1">
      <alignment horizontal="center" vertical="center"/>
    </xf>
    <xf numFmtId="1" fontId="29" fillId="24" borderId="55" xfId="54" applyNumberFormat="1" applyFont="1" applyFill="1" applyBorder="1" applyAlignment="1">
      <alignment horizontal="center" vertical="center"/>
    </xf>
    <xf numFmtId="0" fontId="29" fillId="24" borderId="20" xfId="53" applyFont="1" applyFill="1" applyBorder="1" applyAlignment="1">
      <alignment horizontal="center" vertical="center" wrapText="1"/>
    </xf>
    <xf numFmtId="0" fontId="29" fillId="24" borderId="69" xfId="53" applyFont="1" applyFill="1" applyBorder="1" applyAlignment="1">
      <alignment horizontal="center" vertical="center" wrapText="1"/>
    </xf>
    <xf numFmtId="0" fontId="29" fillId="24" borderId="39" xfId="53" applyFont="1" applyFill="1" applyBorder="1" applyAlignment="1">
      <alignment horizontal="center" vertical="center" wrapText="1"/>
    </xf>
    <xf numFmtId="0" fontId="29" fillId="24" borderId="14" xfId="53" applyFont="1" applyFill="1" applyBorder="1" applyAlignment="1">
      <alignment horizontal="center" vertical="center" wrapText="1"/>
    </xf>
    <xf numFmtId="0" fontId="30" fillId="0" borderId="16" xfId="53" applyFont="1" applyBorder="1" applyAlignment="1">
      <alignment horizontal="left" vertical="center"/>
    </xf>
    <xf numFmtId="0" fontId="30" fillId="0" borderId="11" xfId="53" applyFont="1" applyBorder="1" applyAlignment="1">
      <alignment horizontal="center" vertical="center"/>
    </xf>
    <xf numFmtId="0" fontId="30" fillId="0" borderId="11" xfId="53" quotePrefix="1" applyFont="1" applyBorder="1" applyAlignment="1">
      <alignment horizontal="center" vertical="center" wrapText="1"/>
    </xf>
    <xf numFmtId="0" fontId="30" fillId="0" borderId="11" xfId="53" applyFont="1" applyBorder="1" applyAlignment="1">
      <alignment horizontal="center" vertical="center" wrapText="1"/>
    </xf>
    <xf numFmtId="0" fontId="30" fillId="0" borderId="19" xfId="53" applyFont="1" applyBorder="1" applyAlignment="1">
      <alignment horizontal="center" vertical="center" wrapText="1"/>
    </xf>
    <xf numFmtId="0" fontId="30" fillId="0" borderId="70" xfId="53" applyFont="1" applyBorder="1" applyAlignment="1">
      <alignment horizontal="center" vertical="center"/>
    </xf>
    <xf numFmtId="0" fontId="30" fillId="0" borderId="71" xfId="53" applyFont="1" applyBorder="1" applyAlignment="1">
      <alignment horizontal="center" vertical="center"/>
    </xf>
    <xf numFmtId="0" fontId="30" fillId="0" borderId="16" xfId="53" quotePrefix="1" applyFont="1" applyBorder="1" applyAlignment="1">
      <alignment horizontal="right" vertical="center" wrapText="1"/>
    </xf>
    <xf numFmtId="0" fontId="30" fillId="32" borderId="11" xfId="53" quotePrefix="1" applyFont="1" applyFill="1" applyBorder="1" applyAlignment="1">
      <alignment horizontal="right" vertical="center" wrapText="1"/>
    </xf>
    <xf numFmtId="0" fontId="30" fillId="26" borderId="11" xfId="53" quotePrefix="1" applyFont="1" applyFill="1" applyBorder="1" applyAlignment="1">
      <alignment horizontal="right" vertical="center" wrapText="1"/>
    </xf>
    <xf numFmtId="0" fontId="30" fillId="32" borderId="14" xfId="53" quotePrefix="1" applyFont="1" applyFill="1" applyBorder="1" applyAlignment="1">
      <alignment horizontal="right" vertical="center" wrapText="1"/>
    </xf>
    <xf numFmtId="0" fontId="30" fillId="0" borderId="19" xfId="53" applyFont="1" applyBorder="1" applyAlignment="1">
      <alignment horizontal="center" vertical="center"/>
    </xf>
    <xf numFmtId="0" fontId="30" fillId="0" borderId="72" xfId="53" applyFont="1" applyBorder="1" applyAlignment="1">
      <alignment horizontal="center" vertical="center"/>
    </xf>
    <xf numFmtId="0" fontId="30" fillId="0" borderId="73" xfId="53" applyFont="1" applyBorder="1" applyAlignment="1">
      <alignment horizontal="center" vertical="center"/>
    </xf>
    <xf numFmtId="0" fontId="30" fillId="0" borderId="16" xfId="53" applyFont="1" applyBorder="1" applyAlignment="1">
      <alignment horizontal="right" vertical="center"/>
    </xf>
    <xf numFmtId="0" fontId="30" fillId="31" borderId="11" xfId="53" applyFont="1" applyFill="1" applyBorder="1" applyAlignment="1">
      <alignment horizontal="right" vertical="center"/>
    </xf>
    <xf numFmtId="0" fontId="30" fillId="26" borderId="11" xfId="53" applyFont="1" applyFill="1" applyBorder="1" applyAlignment="1">
      <alignment horizontal="right" vertical="center"/>
    </xf>
    <xf numFmtId="0" fontId="30" fillId="32" borderId="14" xfId="53" applyFont="1" applyFill="1" applyBorder="1" applyAlignment="1">
      <alignment horizontal="right" vertical="center"/>
    </xf>
    <xf numFmtId="0" fontId="30" fillId="0" borderId="19" xfId="53" quotePrefix="1" applyFont="1" applyBorder="1" applyAlignment="1">
      <alignment horizontal="center" vertical="center" wrapText="1"/>
    </xf>
    <xf numFmtId="0" fontId="30" fillId="0" borderId="72" xfId="53" quotePrefix="1" applyFont="1" applyBorder="1" applyAlignment="1">
      <alignment horizontal="center" vertical="center" wrapText="1"/>
    </xf>
    <xf numFmtId="0" fontId="30" fillId="0" borderId="73" xfId="53" quotePrefix="1" applyFont="1" applyBorder="1" applyAlignment="1">
      <alignment horizontal="center" vertical="center" wrapText="1"/>
    </xf>
    <xf numFmtId="0" fontId="30" fillId="26" borderId="11" xfId="53" applyFont="1" applyFill="1" applyBorder="1" applyAlignment="1">
      <alignment horizontal="right" vertical="center" wrapText="1"/>
    </xf>
    <xf numFmtId="0" fontId="30" fillId="32" borderId="14" xfId="53" applyFont="1" applyFill="1" applyBorder="1" applyAlignment="1">
      <alignment horizontal="right" vertical="center" wrapText="1"/>
    </xf>
    <xf numFmtId="3" fontId="30" fillId="0" borderId="11" xfId="55" quotePrefix="1" applyNumberFormat="1" applyFont="1" applyBorder="1" applyAlignment="1">
      <alignment horizontal="right" vertical="center" wrapText="1"/>
    </xf>
    <xf numFmtId="3" fontId="30" fillId="0" borderId="11" xfId="55" applyNumberFormat="1" applyFont="1" applyBorder="1" applyAlignment="1">
      <alignment horizontal="right" vertical="center"/>
    </xf>
    <xf numFmtId="3" fontId="30" fillId="0" borderId="19" xfId="55" applyNumberFormat="1" applyFont="1" applyBorder="1" applyAlignment="1">
      <alignment horizontal="right" vertical="center"/>
    </xf>
    <xf numFmtId="44" fontId="30" fillId="0" borderId="74" xfId="93" applyFont="1" applyBorder="1" applyAlignment="1">
      <alignment horizontal="center" vertical="center"/>
    </xf>
    <xf numFmtId="44" fontId="30" fillId="0" borderId="74" xfId="93" applyFont="1" applyBorder="1" applyAlignment="1">
      <alignment horizontal="right" vertical="center"/>
    </xf>
    <xf numFmtId="44" fontId="30" fillId="0" borderId="29" xfId="93" applyFont="1" applyBorder="1" applyAlignment="1">
      <alignment horizontal="right" vertical="center"/>
    </xf>
    <xf numFmtId="44" fontId="79" fillId="0" borderId="16" xfId="93" applyFont="1" applyBorder="1"/>
    <xf numFmtId="44" fontId="79" fillId="0" borderId="0" xfId="93" applyFont="1" applyBorder="1"/>
    <xf numFmtId="44" fontId="79" fillId="0" borderId="30" xfId="93" applyFont="1" applyBorder="1"/>
    <xf numFmtId="3" fontId="30" fillId="0" borderId="11" xfId="53" quotePrefix="1" applyNumberFormat="1" applyFont="1" applyBorder="1" applyAlignment="1">
      <alignment horizontal="right" vertical="center" wrapText="1"/>
    </xf>
    <xf numFmtId="3" fontId="30" fillId="0" borderId="11" xfId="53" applyNumberFormat="1" applyFont="1" applyBorder="1" applyAlignment="1">
      <alignment horizontal="right" vertical="center"/>
    </xf>
    <xf numFmtId="3" fontId="30" fillId="0" borderId="19" xfId="53" applyNumberFormat="1" applyFont="1" applyBorder="1" applyAlignment="1">
      <alignment horizontal="right" vertical="center"/>
    </xf>
    <xf numFmtId="44" fontId="30" fillId="0" borderId="72" xfId="93" applyFont="1" applyBorder="1" applyAlignment="1">
      <alignment vertical="center"/>
    </xf>
    <xf numFmtId="44" fontId="30" fillId="0" borderId="73" xfId="93" applyFont="1" applyBorder="1" applyAlignment="1">
      <alignment vertical="center"/>
    </xf>
    <xf numFmtId="44" fontId="30" fillId="0" borderId="16" xfId="93" applyFont="1" applyBorder="1" applyAlignment="1">
      <alignment horizontal="right" vertical="center"/>
    </xf>
    <xf numFmtId="44" fontId="30" fillId="26" borderId="11" xfId="93" applyFont="1" applyFill="1" applyBorder="1" applyAlignment="1">
      <alignment horizontal="right" vertical="center"/>
    </xf>
    <xf numFmtId="44" fontId="30" fillId="26" borderId="14" xfId="93" applyFont="1" applyFill="1" applyBorder="1" applyAlignment="1">
      <alignment horizontal="right" vertical="center"/>
    </xf>
    <xf numFmtId="175" fontId="30" fillId="0" borderId="19" xfId="53" quotePrefix="1" applyNumberFormat="1" applyFont="1" applyBorder="1" applyAlignment="1">
      <alignment horizontal="right" vertical="center" wrapText="1"/>
    </xf>
    <xf numFmtId="44" fontId="30" fillId="0" borderId="72" xfId="93" applyFont="1" applyBorder="1" applyAlignment="1">
      <alignment horizontal="right" vertical="center"/>
    </xf>
    <xf numFmtId="44" fontId="30" fillId="0" borderId="75" xfId="93" applyFont="1" applyBorder="1" applyAlignment="1">
      <alignment vertical="center"/>
    </xf>
    <xf numFmtId="0" fontId="30" fillId="0" borderId="76" xfId="53" applyFont="1" applyBorder="1" applyAlignment="1">
      <alignment horizontal="center" vertical="center"/>
    </xf>
    <xf numFmtId="0" fontId="30" fillId="0" borderId="77" xfId="53" applyFont="1" applyBorder="1" applyAlignment="1">
      <alignment horizontal="center" vertical="center"/>
    </xf>
    <xf numFmtId="0" fontId="30" fillId="0" borderId="45" xfId="53" applyFont="1" applyBorder="1" applyAlignment="1">
      <alignment horizontal="center" vertical="center"/>
    </xf>
    <xf numFmtId="0" fontId="30" fillId="0" borderId="18" xfId="53" applyFont="1" applyBorder="1" applyAlignment="1">
      <alignment horizontal="center" vertical="center"/>
    </xf>
    <xf numFmtId="0" fontId="30" fillId="26" borderId="12" xfId="53" applyFont="1" applyFill="1" applyBorder="1" applyAlignment="1">
      <alignment horizontal="right" vertical="center"/>
    </xf>
    <xf numFmtId="0" fontId="30" fillId="26" borderId="12" xfId="53" applyFont="1" applyFill="1" applyBorder="1" applyAlignment="1">
      <alignment horizontal="center" vertical="center"/>
    </xf>
    <xf numFmtId="0" fontId="30" fillId="32" borderId="15" xfId="53" applyFont="1" applyFill="1" applyBorder="1" applyAlignment="1">
      <alignment horizontal="center" vertical="center"/>
    </xf>
    <xf numFmtId="0" fontId="29" fillId="0" borderId="29" xfId="53" applyFont="1" applyBorder="1" applyAlignment="1">
      <alignment vertical="center" wrapText="1"/>
    </xf>
    <xf numFmtId="0" fontId="29" fillId="0" borderId="0" xfId="53" applyFont="1" applyBorder="1" applyAlignment="1">
      <alignment vertical="center" wrapText="1"/>
    </xf>
    <xf numFmtId="0" fontId="29" fillId="25" borderId="16" xfId="53" applyFont="1" applyFill="1" applyBorder="1" applyAlignment="1">
      <alignment horizontal="left" vertical="center"/>
    </xf>
    <xf numFmtId="0" fontId="30" fillId="25" borderId="11" xfId="53" applyFont="1" applyFill="1" applyBorder="1" applyAlignment="1">
      <alignment horizontal="center" vertical="center"/>
    </xf>
    <xf numFmtId="0" fontId="30" fillId="25" borderId="19" xfId="53" applyFont="1" applyFill="1" applyBorder="1" applyAlignment="1">
      <alignment horizontal="center" vertical="center"/>
    </xf>
    <xf numFmtId="0" fontId="30" fillId="25" borderId="70" xfId="53" applyFont="1" applyFill="1" applyBorder="1" applyAlignment="1">
      <alignment horizontal="center" vertical="center"/>
    </xf>
    <xf numFmtId="0" fontId="30" fillId="25" borderId="78" xfId="53" applyFont="1" applyFill="1" applyBorder="1" applyAlignment="1">
      <alignment horizontal="center" vertical="center"/>
    </xf>
    <xf numFmtId="0" fontId="30" fillId="25" borderId="39" xfId="53" applyFont="1" applyFill="1" applyBorder="1" applyAlignment="1">
      <alignment horizontal="center" vertical="center"/>
    </xf>
    <xf numFmtId="0" fontId="30" fillId="25" borderId="79" xfId="53" applyFont="1" applyFill="1" applyBorder="1" applyAlignment="1">
      <alignment horizontal="center" vertical="center"/>
    </xf>
    <xf numFmtId="0" fontId="30" fillId="25" borderId="80" xfId="53" applyFont="1" applyFill="1" applyBorder="1" applyAlignment="1">
      <alignment horizontal="center" vertical="center"/>
    </xf>
    <xf numFmtId="0" fontId="30" fillId="25" borderId="81" xfId="53" applyFont="1" applyFill="1" applyBorder="1" applyAlignment="1">
      <alignment horizontal="center" vertical="center"/>
    </xf>
    <xf numFmtId="0" fontId="29" fillId="0" borderId="16" xfId="53" applyFont="1" applyBorder="1" applyAlignment="1">
      <alignment horizontal="left" vertical="center"/>
    </xf>
    <xf numFmtId="0" fontId="30" fillId="32" borderId="82" xfId="53" applyFont="1" applyFill="1" applyBorder="1" applyAlignment="1">
      <alignment horizontal="center" vertical="center"/>
    </xf>
    <xf numFmtId="0" fontId="30" fillId="26" borderId="68" xfId="53" applyFont="1" applyFill="1" applyBorder="1" applyAlignment="1">
      <alignment horizontal="center" vertical="center"/>
    </xf>
    <xf numFmtId="0" fontId="30" fillId="26" borderId="29" xfId="53" applyFont="1" applyFill="1" applyBorder="1" applyAlignment="1">
      <alignment horizontal="center" vertical="center"/>
    </xf>
    <xf numFmtId="0" fontId="30" fillId="26" borderId="83" xfId="53" applyFont="1" applyFill="1" applyBorder="1" applyAlignment="1">
      <alignment horizontal="center" vertical="center"/>
    </xf>
    <xf numFmtId="0" fontId="30" fillId="26" borderId="11" xfId="53" applyFont="1" applyFill="1" applyBorder="1" applyAlignment="1">
      <alignment horizontal="center" vertical="center"/>
    </xf>
    <xf numFmtId="0" fontId="30" fillId="26" borderId="84" xfId="53" applyFont="1" applyFill="1" applyBorder="1" applyAlignment="1">
      <alignment horizontal="center" vertical="center"/>
    </xf>
    <xf numFmtId="0" fontId="30" fillId="32" borderId="72" xfId="53" applyFont="1" applyFill="1" applyBorder="1" applyAlignment="1">
      <alignment horizontal="center" vertical="center"/>
    </xf>
    <xf numFmtId="0" fontId="30" fillId="26" borderId="72" xfId="53" applyFont="1" applyFill="1" applyBorder="1" applyAlignment="1">
      <alignment horizontal="center" vertical="center"/>
    </xf>
    <xf numFmtId="0" fontId="30" fillId="26" borderId="73" xfId="53" applyFont="1" applyFill="1" applyBorder="1" applyAlignment="1">
      <alignment horizontal="center" vertical="center"/>
    </xf>
    <xf numFmtId="0" fontId="30" fillId="32" borderId="73" xfId="53" applyFont="1" applyFill="1" applyBorder="1" applyAlignment="1">
      <alignment horizontal="center" vertical="center"/>
    </xf>
    <xf numFmtId="0" fontId="30" fillId="32" borderId="85" xfId="53" applyFont="1" applyFill="1" applyBorder="1" applyAlignment="1">
      <alignment horizontal="center" vertical="center"/>
    </xf>
    <xf numFmtId="0" fontId="30" fillId="26" borderId="85" xfId="53" applyFont="1" applyFill="1" applyBorder="1" applyAlignment="1">
      <alignment horizontal="center" vertical="center"/>
    </xf>
    <xf numFmtId="0" fontId="30" fillId="26" borderId="86" xfId="53" applyFont="1" applyFill="1" applyBorder="1" applyAlignment="1">
      <alignment horizontal="center" vertical="center"/>
    </xf>
    <xf numFmtId="0" fontId="30" fillId="25" borderId="72" xfId="53" applyFont="1" applyFill="1" applyBorder="1" applyAlignment="1">
      <alignment horizontal="center" vertical="center"/>
    </xf>
    <xf numFmtId="0" fontId="30" fillId="25" borderId="73" xfId="53" applyFont="1" applyFill="1" applyBorder="1" applyAlignment="1">
      <alignment horizontal="center" vertical="center"/>
    </xf>
    <xf numFmtId="0" fontId="30" fillId="25" borderId="83" xfId="53" applyFont="1" applyFill="1" applyBorder="1" applyAlignment="1">
      <alignment horizontal="center" vertical="center"/>
    </xf>
    <xf numFmtId="0" fontId="30" fillId="25" borderId="84" xfId="53" applyFont="1" applyFill="1" applyBorder="1" applyAlignment="1">
      <alignment horizontal="center" vertical="center"/>
    </xf>
    <xf numFmtId="0" fontId="30" fillId="32" borderId="83" xfId="53" applyFont="1" applyFill="1" applyBorder="1" applyAlignment="1">
      <alignment horizontal="center" vertical="center"/>
    </xf>
    <xf numFmtId="0" fontId="30" fillId="32" borderId="84" xfId="53" applyFont="1" applyFill="1" applyBorder="1" applyAlignment="1">
      <alignment horizontal="center" vertical="center"/>
    </xf>
    <xf numFmtId="0" fontId="30" fillId="31" borderId="11" xfId="53" applyFont="1" applyFill="1" applyBorder="1" applyAlignment="1">
      <alignment horizontal="center" vertical="center"/>
    </xf>
    <xf numFmtId="0" fontId="30" fillId="32" borderId="87" xfId="53" applyFont="1" applyFill="1" applyBorder="1" applyAlignment="1">
      <alignment horizontal="center" vertical="center"/>
    </xf>
    <xf numFmtId="0" fontId="30" fillId="0" borderId="18" xfId="53" applyFont="1" applyBorder="1" applyAlignment="1">
      <alignment horizontal="left" vertical="center"/>
    </xf>
    <xf numFmtId="0" fontId="30" fillId="0" borderId="12" xfId="53" applyFont="1" applyBorder="1" applyAlignment="1">
      <alignment horizontal="center" vertical="center"/>
    </xf>
    <xf numFmtId="0" fontId="30" fillId="0" borderId="20" xfId="53" applyFont="1" applyBorder="1" applyAlignment="1">
      <alignment horizontal="center" vertical="center"/>
    </xf>
    <xf numFmtId="0" fontId="30" fillId="32" borderId="76" xfId="53" applyFont="1" applyFill="1" applyBorder="1" applyAlignment="1">
      <alignment horizontal="center" vertical="center"/>
    </xf>
    <xf numFmtId="0" fontId="30" fillId="32" borderId="46" xfId="53" applyFont="1" applyFill="1" applyBorder="1" applyAlignment="1">
      <alignment horizontal="center" vertical="center"/>
    </xf>
    <xf numFmtId="0" fontId="30" fillId="32" borderId="88" xfId="53" applyFont="1" applyFill="1" applyBorder="1" applyAlignment="1">
      <alignment horizontal="center" vertical="center"/>
    </xf>
    <xf numFmtId="0" fontId="30" fillId="31" borderId="89" xfId="53" applyFont="1" applyFill="1" applyBorder="1" applyAlignment="1">
      <alignment horizontal="center" vertical="center"/>
    </xf>
    <xf numFmtId="0" fontId="30" fillId="26" borderId="89" xfId="53" applyFont="1" applyFill="1" applyBorder="1" applyAlignment="1">
      <alignment horizontal="center" vertical="center"/>
    </xf>
    <xf numFmtId="0" fontId="30" fillId="32" borderId="90" xfId="53" applyFont="1" applyFill="1" applyBorder="1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9" fillId="24" borderId="16" xfId="53" applyFont="1" applyFill="1" applyBorder="1" applyAlignment="1">
      <alignment horizontal="center" vertical="center" wrapText="1"/>
    </xf>
    <xf numFmtId="0" fontId="29" fillId="24" borderId="11" xfId="53" applyFont="1" applyFill="1" applyBorder="1" applyAlignment="1">
      <alignment horizontal="center" vertical="center" wrapText="1"/>
    </xf>
    <xf numFmtId="0" fontId="29" fillId="24" borderId="12" xfId="53" applyFont="1" applyFill="1" applyBorder="1" applyAlignment="1">
      <alignment horizontal="center" vertical="center" wrapText="1"/>
    </xf>
    <xf numFmtId="0" fontId="53" fillId="0" borderId="39" xfId="0" applyFont="1" applyBorder="1" applyAlignment="1">
      <alignment wrapText="1"/>
    </xf>
    <xf numFmtId="0" fontId="23" fillId="0" borderId="35" xfId="0" applyFont="1" applyBorder="1" applyAlignment="1">
      <alignment wrapText="1"/>
    </xf>
    <xf numFmtId="0" fontId="23" fillId="0" borderId="36" xfId="0" applyFont="1" applyBorder="1" applyAlignment="1">
      <alignment wrapText="1"/>
    </xf>
    <xf numFmtId="0" fontId="23" fillId="0" borderId="45" xfId="0" applyFont="1" applyFill="1" applyBorder="1" applyAlignment="1">
      <alignment wrapText="1"/>
    </xf>
    <xf numFmtId="0" fontId="23" fillId="0" borderId="46" xfId="0" applyFont="1" applyBorder="1" applyAlignment="1">
      <alignment wrapText="1"/>
    </xf>
    <xf numFmtId="0" fontId="23" fillId="0" borderId="47" xfId="0" applyFont="1" applyBorder="1" applyAlignment="1">
      <alignment wrapText="1"/>
    </xf>
    <xf numFmtId="0" fontId="25" fillId="0" borderId="39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9" fillId="24" borderId="10" xfId="0" applyFont="1" applyFill="1" applyBorder="1" applyAlignment="1">
      <alignment horizontal="center"/>
    </xf>
    <xf numFmtId="0" fontId="29" fillId="24" borderId="13" xfId="0" applyFont="1" applyFill="1" applyBorder="1" applyAlignment="1">
      <alignment horizontal="center"/>
    </xf>
    <xf numFmtId="0" fontId="25" fillId="0" borderId="55" xfId="0" applyFont="1" applyBorder="1" applyAlignment="1"/>
    <xf numFmtId="0" fontId="25" fillId="0" borderId="53" xfId="0" applyFont="1" applyBorder="1" applyAlignment="1"/>
    <xf numFmtId="0" fontId="29" fillId="24" borderId="21" xfId="0" applyFont="1" applyFill="1" applyBorder="1" applyAlignment="1">
      <alignment horizontal="center" vertical="center"/>
    </xf>
    <xf numFmtId="0" fontId="29" fillId="24" borderId="16" xfId="0" applyFont="1" applyFill="1" applyBorder="1" applyAlignment="1">
      <alignment horizontal="center" vertical="center"/>
    </xf>
    <xf numFmtId="0" fontId="29" fillId="24" borderId="18" xfId="0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1" fontId="29" fillId="24" borderId="19" xfId="32" applyNumberFormat="1" applyFont="1" applyFill="1" applyBorder="1" applyAlignment="1">
      <alignment horizontal="center" vertical="center"/>
    </xf>
    <xf numFmtId="1" fontId="29" fillId="24" borderId="48" xfId="32" applyNumberFormat="1" applyFont="1" applyFill="1" applyBorder="1" applyAlignment="1">
      <alignment horizontal="center" vertical="center"/>
    </xf>
    <xf numFmtId="1" fontId="29" fillId="24" borderId="17" xfId="32" applyNumberFormat="1" applyFont="1" applyFill="1" applyBorder="1" applyAlignment="1">
      <alignment horizontal="center" vertical="center"/>
    </xf>
    <xf numFmtId="0" fontId="72" fillId="0" borderId="0" xfId="0" applyFont="1" applyAlignment="1"/>
    <xf numFmtId="0" fontId="72" fillId="24" borderId="21" xfId="0" applyFont="1" applyFill="1" applyBorder="1" applyAlignment="1">
      <alignment horizontal="center" vertical="center"/>
    </xf>
    <xf numFmtId="0" fontId="72" fillId="24" borderId="16" xfId="0" applyFont="1" applyFill="1" applyBorder="1" applyAlignment="1">
      <alignment horizontal="center" vertical="center"/>
    </xf>
    <xf numFmtId="0" fontId="72" fillId="24" borderId="18" xfId="0" applyFont="1" applyFill="1" applyBorder="1" applyAlignment="1">
      <alignment horizontal="center" vertical="center"/>
    </xf>
    <xf numFmtId="0" fontId="72" fillId="24" borderId="59" xfId="0" applyFont="1" applyFill="1" applyBorder="1" applyAlignment="1">
      <alignment horizontal="center" vertical="center" wrapText="1"/>
    </xf>
    <xf numFmtId="0" fontId="72" fillId="24" borderId="27" xfId="0" applyFont="1" applyFill="1" applyBorder="1" applyAlignment="1">
      <alignment horizontal="center" vertical="center" wrapText="1"/>
    </xf>
    <xf numFmtId="0" fontId="72" fillId="24" borderId="61" xfId="0" applyFont="1" applyFill="1" applyBorder="1" applyAlignment="1">
      <alignment horizontal="center" vertical="center" wrapText="1"/>
    </xf>
    <xf numFmtId="0" fontId="73" fillId="24" borderId="10" xfId="0" applyFont="1" applyFill="1" applyBorder="1" applyAlignment="1">
      <alignment horizontal="center" vertical="center" wrapText="1"/>
    </xf>
    <xf numFmtId="0" fontId="73" fillId="24" borderId="11" xfId="0" applyFont="1" applyFill="1" applyBorder="1" applyAlignment="1">
      <alignment horizontal="center" vertical="center" wrapText="1"/>
    </xf>
    <xf numFmtId="0" fontId="73" fillId="24" borderId="12" xfId="0" applyFont="1" applyFill="1" applyBorder="1" applyAlignment="1">
      <alignment horizontal="center" vertical="center" wrapText="1"/>
    </xf>
    <xf numFmtId="2" fontId="72" fillId="24" borderId="60" xfId="32" quotePrefix="1" applyNumberFormat="1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2" fontId="72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9" fillId="24" borderId="21" xfId="53" applyFont="1" applyFill="1" applyBorder="1" applyAlignment="1">
      <alignment horizontal="center" vertical="center" wrapText="1"/>
    </xf>
    <xf numFmtId="0" fontId="29" fillId="24" borderId="16" xfId="53" applyFont="1" applyFill="1" applyBorder="1" applyAlignment="1">
      <alignment horizontal="center" vertical="center" wrapText="1"/>
    </xf>
    <xf numFmtId="0" fontId="29" fillId="24" borderId="18" xfId="53" applyFont="1" applyFill="1" applyBorder="1" applyAlignment="1">
      <alignment horizontal="center" vertical="center" wrapText="1"/>
    </xf>
    <xf numFmtId="0" fontId="29" fillId="24" borderId="10" xfId="53" applyFont="1" applyFill="1" applyBorder="1" applyAlignment="1">
      <alignment horizontal="center" vertical="center" wrapText="1"/>
    </xf>
    <xf numFmtId="0" fontId="29" fillId="24" borderId="11" xfId="53" applyFont="1" applyFill="1" applyBorder="1" applyAlignment="1">
      <alignment horizontal="center" vertical="center" wrapText="1"/>
    </xf>
    <xf numFmtId="0" fontId="29" fillId="24" borderId="12" xfId="53" applyFont="1" applyFill="1" applyBorder="1" applyAlignment="1">
      <alignment horizontal="center" vertical="center" wrapText="1"/>
    </xf>
    <xf numFmtId="1" fontId="29" fillId="24" borderId="35" xfId="54" applyNumberFormat="1" applyFont="1" applyFill="1" applyBorder="1" applyAlignment="1">
      <alignment horizontal="center" vertical="center"/>
    </xf>
    <xf numFmtId="1" fontId="29" fillId="24" borderId="53" xfId="54" applyNumberFormat="1" applyFont="1" applyFill="1" applyBorder="1" applyAlignment="1">
      <alignment horizontal="center" vertical="center"/>
    </xf>
    <xf numFmtId="1" fontId="29" fillId="24" borderId="54" xfId="54" applyNumberFormat="1" applyFont="1" applyFill="1" applyBorder="1" applyAlignment="1">
      <alignment horizontal="center" vertical="center"/>
    </xf>
    <xf numFmtId="1" fontId="29" fillId="24" borderId="21" xfId="54" applyNumberFormat="1" applyFont="1" applyFill="1" applyBorder="1" applyAlignment="1">
      <alignment horizontal="center" vertical="center"/>
    </xf>
    <xf numFmtId="1" fontId="29" fillId="24" borderId="10" xfId="54" applyNumberFormat="1" applyFont="1" applyFill="1" applyBorder="1" applyAlignment="1">
      <alignment horizontal="center" vertical="center"/>
    </xf>
    <xf numFmtId="1" fontId="29" fillId="24" borderId="13" xfId="54" applyNumberFormat="1" applyFont="1" applyFill="1" applyBorder="1" applyAlignment="1">
      <alignment horizontal="center" vertical="center"/>
    </xf>
    <xf numFmtId="0" fontId="30" fillId="0" borderId="39" xfId="53" applyFont="1" applyFill="1" applyBorder="1" applyAlignment="1">
      <alignment wrapText="1"/>
    </xf>
    <xf numFmtId="0" fontId="23" fillId="0" borderId="35" xfId="53" applyBorder="1" applyAlignment="1">
      <alignment wrapText="1"/>
    </xf>
    <xf numFmtId="0" fontId="23" fillId="0" borderId="36" xfId="53" applyBorder="1" applyAlignment="1">
      <alignment wrapText="1"/>
    </xf>
    <xf numFmtId="0" fontId="25" fillId="0" borderId="39" xfId="53" applyFont="1" applyBorder="1" applyAlignment="1">
      <alignment horizontal="center" vertical="center"/>
    </xf>
    <xf numFmtId="0" fontId="25" fillId="0" borderId="35" xfId="53" applyFont="1" applyBorder="1" applyAlignment="1">
      <alignment horizontal="center" vertical="center"/>
    </xf>
    <xf numFmtId="0" fontId="25" fillId="0" borderId="36" xfId="53" applyFont="1" applyBorder="1" applyAlignment="1">
      <alignment horizontal="center" vertical="center"/>
    </xf>
    <xf numFmtId="0" fontId="25" fillId="0" borderId="29" xfId="53" applyFont="1" applyBorder="1" applyAlignment="1"/>
    <xf numFmtId="0" fontId="25" fillId="0" borderId="0" xfId="53" applyFont="1" applyBorder="1" applyAlignment="1"/>
    <xf numFmtId="0" fontId="29" fillId="24" borderId="21" xfId="53" applyFont="1" applyFill="1" applyBorder="1" applyAlignment="1">
      <alignment horizontal="center" vertical="center"/>
    </xf>
    <xf numFmtId="0" fontId="29" fillId="24" borderId="16" xfId="53" applyFont="1" applyFill="1" applyBorder="1" applyAlignment="1">
      <alignment horizontal="center" vertical="center"/>
    </xf>
    <xf numFmtId="0" fontId="29" fillId="24" borderId="18" xfId="53" applyFont="1" applyFill="1" applyBorder="1" applyAlignment="1">
      <alignment horizontal="center" vertical="center"/>
    </xf>
    <xf numFmtId="0" fontId="29" fillId="24" borderId="10" xfId="53" applyFont="1" applyFill="1" applyBorder="1" applyAlignment="1">
      <alignment horizontal="center"/>
    </xf>
    <xf numFmtId="0" fontId="29" fillId="24" borderId="13" xfId="53" applyFont="1" applyFill="1" applyBorder="1" applyAlignment="1">
      <alignment horizontal="center"/>
    </xf>
    <xf numFmtId="0" fontId="68" fillId="25" borderId="11" xfId="103" applyFont="1" applyFill="1" applyBorder="1" applyAlignment="1">
      <alignment horizontal="center" vertical="center"/>
    </xf>
    <xf numFmtId="0" fontId="68" fillId="25" borderId="24" xfId="103" applyFont="1" applyFill="1" applyBorder="1" applyAlignment="1">
      <alignment horizontal="center" vertical="center"/>
    </xf>
    <xf numFmtId="0" fontId="68" fillId="25" borderId="28" xfId="103" applyFont="1" applyFill="1" applyBorder="1" applyAlignment="1">
      <alignment horizontal="center" vertical="center"/>
    </xf>
    <xf numFmtId="0" fontId="68" fillId="25" borderId="16" xfId="103" applyFont="1" applyFill="1" applyBorder="1" applyAlignment="1">
      <alignment horizontal="center" vertical="center" wrapText="1"/>
    </xf>
    <xf numFmtId="0" fontId="67" fillId="25" borderId="16" xfId="103" applyFont="1" applyFill="1" applyBorder="1" applyAlignment="1">
      <alignment horizontal="center" vertical="center" wrapText="1"/>
    </xf>
    <xf numFmtId="0" fontId="67" fillId="25" borderId="16" xfId="103" applyFont="1" applyFill="1" applyBorder="1" applyAlignment="1">
      <alignment wrapText="1"/>
    </xf>
    <xf numFmtId="0" fontId="67" fillId="25" borderId="18" xfId="103" applyFont="1" applyFill="1" applyBorder="1" applyAlignment="1">
      <alignment wrapText="1"/>
    </xf>
    <xf numFmtId="0" fontId="68" fillId="25" borderId="16" xfId="103" applyFont="1" applyFill="1" applyBorder="1" applyAlignment="1"/>
    <xf numFmtId="0" fontId="68" fillId="25" borderId="11" xfId="103" applyFont="1" applyFill="1" applyBorder="1" applyAlignment="1"/>
    <xf numFmtId="0" fontId="68" fillId="25" borderId="11" xfId="103" applyFont="1" applyFill="1" applyBorder="1" applyAlignment="1">
      <alignment wrapText="1"/>
    </xf>
    <xf numFmtId="0" fontId="68" fillId="25" borderId="16" xfId="103" applyFont="1" applyFill="1" applyBorder="1" applyAlignment="1">
      <alignment wrapText="1"/>
    </xf>
    <xf numFmtId="0" fontId="68" fillId="25" borderId="26" xfId="103" applyFont="1" applyFill="1" applyBorder="1" applyAlignment="1">
      <alignment horizontal="center" vertical="center"/>
    </xf>
    <xf numFmtId="0" fontId="68" fillId="25" borderId="51" xfId="103" applyFont="1" applyFill="1" applyBorder="1" applyAlignment="1">
      <alignment horizontal="center" vertical="center"/>
    </xf>
    <xf numFmtId="0" fontId="68" fillId="25" borderId="33" xfId="103" applyFont="1" applyFill="1" applyBorder="1" applyAlignment="1">
      <alignment horizontal="center" vertical="center"/>
    </xf>
    <xf numFmtId="0" fontId="68" fillId="25" borderId="50" xfId="103" applyFont="1" applyFill="1" applyBorder="1" applyAlignment="1">
      <alignment horizontal="center" vertical="center"/>
    </xf>
    <xf numFmtId="0" fontId="68" fillId="25" borderId="31" xfId="103" applyFont="1" applyFill="1" applyBorder="1" applyAlignment="1">
      <alignment horizontal="center" vertical="center"/>
    </xf>
    <xf numFmtId="0" fontId="68" fillId="25" borderId="58" xfId="103" applyFont="1" applyFill="1" applyBorder="1" applyAlignment="1">
      <alignment horizontal="center" vertical="center"/>
    </xf>
    <xf numFmtId="0" fontId="68" fillId="25" borderId="0" xfId="103" applyFont="1" applyFill="1" applyBorder="1" applyAlignment="1">
      <alignment horizontal="center" vertical="center"/>
    </xf>
    <xf numFmtId="0" fontId="68" fillId="25" borderId="57" xfId="103" applyFont="1" applyFill="1" applyBorder="1" applyAlignment="1">
      <alignment horizontal="center" vertical="center"/>
    </xf>
    <xf numFmtId="0" fontId="68" fillId="25" borderId="34" xfId="103" applyFont="1" applyFill="1" applyBorder="1" applyAlignment="1">
      <alignment horizontal="center" vertical="center"/>
    </xf>
    <xf numFmtId="0" fontId="67" fillId="25" borderId="28" xfId="103" applyFont="1" applyFill="1" applyBorder="1" applyAlignment="1">
      <alignment horizontal="center" vertical="center" wrapText="1"/>
    </xf>
    <xf numFmtId="0" fontId="67" fillId="25" borderId="11" xfId="103" applyFont="1" applyFill="1" applyBorder="1" applyAlignment="1"/>
    <xf numFmtId="0" fontId="67" fillId="25" borderId="11" xfId="103" applyFont="1" applyFill="1" applyBorder="1" applyAlignment="1">
      <alignment wrapText="1"/>
    </xf>
    <xf numFmtId="0" fontId="66" fillId="0" borderId="0" xfId="89" applyFont="1" applyBorder="1" applyAlignment="1">
      <alignment horizontal="left" vertical="center" wrapText="1" shrinkToFit="1"/>
    </xf>
    <xf numFmtId="0" fontId="59" fillId="0" borderId="0" xfId="89" applyFont="1" applyBorder="1" applyAlignment="1">
      <alignment horizontal="center" vertical="center" wrapText="1"/>
    </xf>
    <xf numFmtId="0" fontId="59" fillId="28" borderId="11" xfId="89" applyFont="1" applyFill="1" applyBorder="1" applyAlignment="1">
      <alignment horizontal="center" vertical="center" wrapText="1"/>
    </xf>
    <xf numFmtId="167" fontId="63" fillId="27" borderId="56" xfId="89" applyNumberFormat="1" applyFont="1" applyFill="1" applyBorder="1" applyAlignment="1">
      <alignment horizontal="center" vertical="center" wrapText="1"/>
    </xf>
    <xf numFmtId="167" fontId="63" fillId="28" borderId="11" xfId="89" applyNumberFormat="1" applyFont="1" applyFill="1" applyBorder="1" applyAlignment="1">
      <alignment horizontal="center" vertical="center" wrapText="1"/>
    </xf>
    <xf numFmtId="167" fontId="63" fillId="27" borderId="11" xfId="89" applyNumberFormat="1" applyFont="1" applyFill="1" applyBorder="1" applyAlignment="1">
      <alignment horizontal="center" vertical="center" wrapText="1"/>
    </xf>
  </cellXfs>
  <cellStyles count="10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175680</xdr:colOff>
      <xdr:row>4</xdr:row>
      <xdr:rowOff>154440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8050" cy="81579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9" zoomScale="90" zoomScaleNormal="90" zoomScaleSheetLayoutView="100" workbookViewId="0">
      <selection activeCell="F53" sqref="F53"/>
    </sheetView>
  </sheetViews>
  <sheetFormatPr baseColWidth="10" defaultRowHeight="12.75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>
      <c r="A1" s="509" t="s">
        <v>27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511"/>
    </row>
    <row r="2" spans="1:15" s="1" customFormat="1" ht="15" customHeight="1">
      <c r="A2" s="514" t="s">
        <v>34</v>
      </c>
      <c r="B2" s="515"/>
      <c r="C2" s="515"/>
      <c r="D2" s="132"/>
      <c r="E2" s="132"/>
      <c r="F2" s="133"/>
      <c r="G2" s="133"/>
      <c r="H2" s="133"/>
      <c r="I2" s="133"/>
      <c r="J2" s="133"/>
      <c r="K2" s="134"/>
      <c r="L2" s="7"/>
      <c r="M2" s="7"/>
      <c r="N2" s="7"/>
    </row>
    <row r="3" spans="1:15" s="1" customFormat="1" ht="15" customHeight="1">
      <c r="A3" s="27" t="s">
        <v>35</v>
      </c>
      <c r="B3" s="127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>
      <c r="A4" s="27" t="s">
        <v>24</v>
      </c>
      <c r="B4" s="127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>
      <c r="A5" s="27" t="s">
        <v>50</v>
      </c>
      <c r="B5" s="127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>
      <c r="A6" s="58"/>
      <c r="B6" s="59"/>
      <c r="C6" s="59"/>
      <c r="D6" s="60"/>
      <c r="E6" s="60"/>
      <c r="F6" s="60"/>
      <c r="G6" s="60"/>
      <c r="H6" s="60"/>
      <c r="I6" s="60"/>
      <c r="J6" s="60"/>
      <c r="K6" s="62"/>
      <c r="L6" s="60"/>
      <c r="M6" s="60"/>
      <c r="N6" s="61"/>
    </row>
    <row r="7" spans="1:15">
      <c r="A7" s="516" t="s">
        <v>3</v>
      </c>
      <c r="B7" s="519" t="s">
        <v>0</v>
      </c>
      <c r="C7" s="519" t="s">
        <v>1</v>
      </c>
      <c r="D7" s="128"/>
      <c r="E7" s="128"/>
      <c r="F7" s="512"/>
      <c r="G7" s="512"/>
      <c r="H7" s="512"/>
      <c r="I7" s="512"/>
      <c r="J7" s="512"/>
      <c r="K7" s="513"/>
      <c r="L7" s="64"/>
      <c r="M7" s="4"/>
      <c r="N7" s="4"/>
    </row>
    <row r="8" spans="1:15">
      <c r="A8" s="517"/>
      <c r="B8" s="520"/>
      <c r="C8" s="520"/>
      <c r="D8" s="129"/>
      <c r="E8" s="129">
        <v>2006</v>
      </c>
      <c r="F8" s="3">
        <v>2019</v>
      </c>
      <c r="G8" s="3">
        <v>2020</v>
      </c>
      <c r="H8" s="522">
        <v>2020</v>
      </c>
      <c r="I8" s="523"/>
      <c r="J8" s="523"/>
      <c r="K8" s="524"/>
      <c r="L8" s="63">
        <v>2015</v>
      </c>
      <c r="M8" s="5">
        <v>2016</v>
      </c>
      <c r="N8" s="5"/>
    </row>
    <row r="9" spans="1:15" ht="33.75" customHeight="1" thickBot="1">
      <c r="A9" s="518"/>
      <c r="B9" s="521"/>
      <c r="C9" s="521"/>
      <c r="D9" s="130"/>
      <c r="E9" s="130" t="s">
        <v>22</v>
      </c>
      <c r="F9" s="130" t="s">
        <v>22</v>
      </c>
      <c r="G9" s="130" t="s">
        <v>2</v>
      </c>
      <c r="H9" s="130" t="s">
        <v>23</v>
      </c>
      <c r="I9" s="130" t="s">
        <v>25</v>
      </c>
      <c r="J9" s="130" t="s">
        <v>26</v>
      </c>
      <c r="K9" s="6" t="s">
        <v>28</v>
      </c>
      <c r="L9" s="57" t="s">
        <v>2</v>
      </c>
      <c r="M9" s="6" t="s">
        <v>2</v>
      </c>
      <c r="N9" s="6"/>
    </row>
    <row r="10" spans="1:15" ht="13.5" thickBot="1">
      <c r="A10" s="40" t="s">
        <v>5</v>
      </c>
      <c r="B10" s="41"/>
      <c r="C10" s="41"/>
      <c r="D10" s="41"/>
      <c r="E10" s="41"/>
      <c r="F10" s="41"/>
      <c r="G10" s="41"/>
      <c r="H10" s="41"/>
      <c r="I10" s="41"/>
      <c r="J10" s="41"/>
      <c r="K10" s="76"/>
      <c r="L10" s="33"/>
      <c r="M10" s="34"/>
      <c r="N10" s="34"/>
    </row>
    <row r="11" spans="1:15" s="10" customFormat="1" ht="12">
      <c r="A11" s="29" t="s">
        <v>6</v>
      </c>
      <c r="B11" s="30" t="s">
        <v>4</v>
      </c>
      <c r="C11" s="30" t="s">
        <v>7</v>
      </c>
      <c r="D11" s="30"/>
      <c r="E11" s="31"/>
      <c r="F11" s="52">
        <f>+H11+I11+J11+K11</f>
        <v>0</v>
      </c>
      <c r="G11" s="80">
        <v>0</v>
      </c>
      <c r="H11" s="80">
        <v>0</v>
      </c>
      <c r="I11" s="52">
        <v>0</v>
      </c>
      <c r="J11" s="53">
        <v>0</v>
      </c>
      <c r="K11" s="78">
        <v>0</v>
      </c>
      <c r="L11" s="65"/>
      <c r="M11" s="32"/>
      <c r="N11" s="104"/>
      <c r="O11" s="115"/>
    </row>
    <row r="12" spans="1:15" s="10" customFormat="1" ht="12">
      <c r="A12" s="8" t="s">
        <v>47</v>
      </c>
      <c r="B12" s="30"/>
      <c r="C12" s="30"/>
      <c r="D12" s="30"/>
      <c r="E12" s="31"/>
      <c r="F12" s="52">
        <v>0</v>
      </c>
      <c r="G12" s="80">
        <v>100</v>
      </c>
      <c r="H12" s="80">
        <v>27</v>
      </c>
      <c r="I12" s="52">
        <f>43-27</f>
        <v>16</v>
      </c>
      <c r="J12" s="53">
        <v>11</v>
      </c>
      <c r="K12" s="78">
        <v>8</v>
      </c>
      <c r="L12" s="65"/>
      <c r="M12" s="32"/>
      <c r="N12" s="104"/>
      <c r="O12" s="115"/>
    </row>
    <row r="13" spans="1:15" s="10" customFormat="1" ht="12">
      <c r="A13" s="8" t="s">
        <v>32</v>
      </c>
      <c r="B13" s="9" t="s">
        <v>4</v>
      </c>
      <c r="C13" s="9" t="s">
        <v>7</v>
      </c>
      <c r="D13" s="9"/>
      <c r="E13" s="23"/>
      <c r="F13" s="116">
        <v>167</v>
      </c>
      <c r="G13" s="117">
        <v>36</v>
      </c>
      <c r="H13" s="118">
        <v>36</v>
      </c>
      <c r="I13" s="119">
        <v>0</v>
      </c>
      <c r="J13" s="120">
        <v>0</v>
      </c>
      <c r="K13" s="121">
        <v>0</v>
      </c>
      <c r="L13" s="66"/>
      <c r="M13" s="16"/>
      <c r="N13" s="105"/>
      <c r="O13" s="115"/>
    </row>
    <row r="14" spans="1:15" s="10" customFormat="1" ht="12">
      <c r="A14" s="8" t="s">
        <v>33</v>
      </c>
      <c r="B14" s="9" t="s">
        <v>4</v>
      </c>
      <c r="C14" s="9" t="s">
        <v>7</v>
      </c>
      <c r="D14" s="9"/>
      <c r="E14" s="23"/>
      <c r="F14" s="52">
        <v>339</v>
      </c>
      <c r="G14" s="80">
        <v>320</v>
      </c>
      <c r="H14" s="82">
        <v>80</v>
      </c>
      <c r="I14" s="81">
        <f>109-80</f>
        <v>29</v>
      </c>
      <c r="J14" s="83">
        <v>21</v>
      </c>
      <c r="K14" s="77">
        <v>58</v>
      </c>
      <c r="L14" s="66"/>
      <c r="M14" s="16"/>
      <c r="N14" s="105"/>
      <c r="O14" s="115"/>
    </row>
    <row r="15" spans="1:15" s="10" customFormat="1" ht="12">
      <c r="A15" s="11" t="s">
        <v>8</v>
      </c>
      <c r="B15" s="9" t="s">
        <v>4</v>
      </c>
      <c r="C15" s="9" t="s">
        <v>7</v>
      </c>
      <c r="D15" s="9"/>
      <c r="E15" s="23"/>
      <c r="F15" s="52">
        <v>35</v>
      </c>
      <c r="G15" s="80">
        <v>35</v>
      </c>
      <c r="H15" s="82">
        <v>9</v>
      </c>
      <c r="I15" s="81">
        <v>0</v>
      </c>
      <c r="J15" s="83">
        <v>0</v>
      </c>
      <c r="K15" s="77">
        <v>1</v>
      </c>
      <c r="L15" s="67"/>
      <c r="M15" s="15"/>
      <c r="N15" s="106"/>
      <c r="O15" s="115"/>
    </row>
    <row r="16" spans="1:15" s="10" customFormat="1" ht="12">
      <c r="A16" s="11" t="s">
        <v>9</v>
      </c>
      <c r="B16" s="9" t="s">
        <v>4</v>
      </c>
      <c r="C16" s="9" t="s">
        <v>7</v>
      </c>
      <c r="D16" s="9"/>
      <c r="E16" s="23"/>
      <c r="F16" s="52">
        <v>92</v>
      </c>
      <c r="G16" s="80">
        <v>60</v>
      </c>
      <c r="H16" s="82">
        <v>14</v>
      </c>
      <c r="I16" s="81">
        <f>23-14</f>
        <v>9</v>
      </c>
      <c r="J16" s="83">
        <v>6</v>
      </c>
      <c r="K16" s="77">
        <v>9</v>
      </c>
      <c r="L16" s="67"/>
      <c r="M16" s="15"/>
      <c r="N16" s="106"/>
      <c r="O16" s="115"/>
    </row>
    <row r="17" spans="1:15" s="10" customFormat="1" ht="1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2">
        <v>861</v>
      </c>
      <c r="G17" s="80">
        <v>700</v>
      </c>
      <c r="H17" s="82">
        <v>137</v>
      </c>
      <c r="I17" s="81">
        <f>273-137</f>
        <v>136</v>
      </c>
      <c r="J17" s="83">
        <v>128</v>
      </c>
      <c r="K17" s="77">
        <v>156</v>
      </c>
      <c r="L17" s="66"/>
      <c r="M17" s="15"/>
      <c r="N17" s="106"/>
      <c r="O17" s="115"/>
    </row>
    <row r="18" spans="1:15" s="10" customFormat="1" ht="12">
      <c r="A18" s="8" t="s">
        <v>11</v>
      </c>
      <c r="B18" s="9" t="s">
        <v>4</v>
      </c>
      <c r="C18" s="9" t="s">
        <v>7</v>
      </c>
      <c r="D18" s="9">
        <v>44</v>
      </c>
      <c r="E18" s="23"/>
      <c r="F18" s="52">
        <v>91</v>
      </c>
      <c r="G18" s="80">
        <v>80</v>
      </c>
      <c r="H18" s="82">
        <v>15</v>
      </c>
      <c r="I18" s="81">
        <f>24-15</f>
        <v>9</v>
      </c>
      <c r="J18" s="83">
        <v>9</v>
      </c>
      <c r="K18" s="77">
        <v>6</v>
      </c>
      <c r="L18" s="67"/>
      <c r="M18" s="15"/>
      <c r="N18" s="106"/>
      <c r="O18" s="115"/>
    </row>
    <row r="19" spans="1:15" s="12" customFormat="1" ht="12">
      <c r="A19" s="19" t="s">
        <v>12</v>
      </c>
      <c r="B19" s="20" t="s">
        <v>4</v>
      </c>
      <c r="C19" s="20" t="s">
        <v>7</v>
      </c>
      <c r="D19" s="20"/>
      <c r="E19" s="24"/>
      <c r="F19" s="52">
        <v>45</v>
      </c>
      <c r="G19" s="80">
        <v>45</v>
      </c>
      <c r="H19" s="84">
        <v>15</v>
      </c>
      <c r="I19" s="54">
        <v>10</v>
      </c>
      <c r="J19" s="55">
        <v>8</v>
      </c>
      <c r="K19" s="79">
        <v>12</v>
      </c>
      <c r="L19" s="68"/>
      <c r="M19" s="21"/>
      <c r="N19" s="107"/>
      <c r="O19" s="115"/>
    </row>
    <row r="20" spans="1:15" s="12" customFormat="1" ht="12">
      <c r="A20" s="28" t="s">
        <v>29</v>
      </c>
      <c r="B20" s="9" t="s">
        <v>4</v>
      </c>
      <c r="C20" s="9" t="s">
        <v>7</v>
      </c>
      <c r="D20" s="9"/>
      <c r="E20" s="23"/>
      <c r="F20" s="52">
        <v>40</v>
      </c>
      <c r="G20" s="80">
        <v>30</v>
      </c>
      <c r="H20" s="82">
        <v>7</v>
      </c>
      <c r="I20" s="81">
        <v>7</v>
      </c>
      <c r="J20" s="83">
        <v>4</v>
      </c>
      <c r="K20" s="77">
        <v>1</v>
      </c>
      <c r="L20" s="67"/>
      <c r="M20" s="15"/>
      <c r="N20" s="106"/>
      <c r="O20" s="115"/>
    </row>
    <row r="21" spans="1:15" s="12" customFormat="1" ht="12">
      <c r="A21" s="28" t="s">
        <v>30</v>
      </c>
      <c r="B21" s="9" t="s">
        <v>4</v>
      </c>
      <c r="C21" s="9" t="s">
        <v>7</v>
      </c>
      <c r="D21" s="9"/>
      <c r="E21" s="23"/>
      <c r="F21" s="52">
        <v>339</v>
      </c>
      <c r="G21" s="80">
        <v>350</v>
      </c>
      <c r="H21" s="82">
        <v>134</v>
      </c>
      <c r="I21" s="81">
        <f>166-134</f>
        <v>32</v>
      </c>
      <c r="J21" s="83">
        <v>18</v>
      </c>
      <c r="K21" s="77">
        <v>28</v>
      </c>
      <c r="L21" s="67"/>
      <c r="M21" s="15"/>
      <c r="N21" s="106"/>
      <c r="O21" s="115"/>
    </row>
    <row r="22" spans="1:15" s="12" customFormat="1" thickBot="1">
      <c r="A22" s="19" t="s">
        <v>31</v>
      </c>
      <c r="B22" s="20" t="s">
        <v>4</v>
      </c>
      <c r="C22" s="20" t="s">
        <v>7</v>
      </c>
      <c r="D22" s="20"/>
      <c r="E22" s="24"/>
      <c r="F22" s="52">
        <v>148</v>
      </c>
      <c r="G22" s="80">
        <v>150</v>
      </c>
      <c r="H22" s="84">
        <v>26</v>
      </c>
      <c r="I22" s="54">
        <v>5</v>
      </c>
      <c r="J22" s="55">
        <v>6</v>
      </c>
      <c r="K22" s="79">
        <v>10</v>
      </c>
      <c r="L22" s="68"/>
      <c r="M22" s="21"/>
      <c r="N22" s="107"/>
      <c r="O22" s="115"/>
    </row>
    <row r="23" spans="1:15" ht="13.5" customHeight="1" thickBot="1">
      <c r="A23" s="42" t="s">
        <v>13</v>
      </c>
      <c r="B23" s="43"/>
      <c r="C23" s="43"/>
      <c r="D23" s="43"/>
      <c r="E23" s="44"/>
      <c r="F23" s="85"/>
      <c r="G23" s="86"/>
      <c r="H23" s="87"/>
      <c r="I23" s="88"/>
      <c r="J23" s="88"/>
      <c r="K23" s="89"/>
      <c r="L23" s="33"/>
      <c r="M23" s="35"/>
      <c r="N23" s="108"/>
    </row>
    <row r="24" spans="1:15" hidden="1">
      <c r="A24" s="45"/>
      <c r="B24" s="30"/>
      <c r="C24" s="30"/>
      <c r="D24" s="30">
        <v>7.3</v>
      </c>
      <c r="E24" s="31"/>
      <c r="F24" s="52"/>
      <c r="G24" s="90"/>
      <c r="H24" s="91"/>
      <c r="I24" s="92"/>
      <c r="J24" s="92"/>
      <c r="K24" s="93"/>
      <c r="L24" s="69"/>
      <c r="M24" s="13"/>
      <c r="N24" s="109"/>
    </row>
    <row r="25" spans="1:15" hidden="1">
      <c r="A25" s="28"/>
      <c r="B25" s="9"/>
      <c r="C25" s="9"/>
      <c r="D25" s="9">
        <v>642</v>
      </c>
      <c r="E25" s="23"/>
      <c r="F25" s="81"/>
      <c r="G25" s="94"/>
      <c r="H25" s="95"/>
      <c r="I25" s="96"/>
      <c r="J25" s="96"/>
      <c r="K25" s="97"/>
      <c r="L25" s="70"/>
      <c r="M25" s="14"/>
      <c r="N25" s="110"/>
    </row>
    <row r="26" spans="1:15" hidden="1">
      <c r="A26" s="28"/>
      <c r="B26" s="9"/>
      <c r="C26" s="9"/>
      <c r="D26" s="9">
        <f>+D25/6</f>
        <v>107</v>
      </c>
      <c r="E26" s="23"/>
      <c r="F26" s="81"/>
      <c r="G26" s="94"/>
      <c r="H26" s="95"/>
      <c r="I26" s="96"/>
      <c r="J26" s="96"/>
      <c r="K26" s="97"/>
      <c r="L26" s="70"/>
      <c r="M26" s="14"/>
      <c r="N26" s="110"/>
    </row>
    <row r="27" spans="1:15" hidden="1">
      <c r="A27" s="28"/>
      <c r="B27" s="9"/>
      <c r="C27" s="9"/>
      <c r="D27" s="9" t="e">
        <f>+#REF!/D26</f>
        <v>#REF!</v>
      </c>
      <c r="E27" s="23"/>
      <c r="F27" s="81"/>
      <c r="G27" s="94"/>
      <c r="H27" s="95"/>
      <c r="I27" s="96"/>
      <c r="J27" s="96"/>
      <c r="K27" s="97"/>
      <c r="L27" s="70"/>
      <c r="M27" s="14"/>
      <c r="N27" s="110"/>
    </row>
    <row r="28" spans="1:15" hidden="1">
      <c r="A28" s="28"/>
      <c r="B28" s="9"/>
      <c r="C28" s="9"/>
      <c r="D28" s="9">
        <f>+D26*6</f>
        <v>642</v>
      </c>
      <c r="E28" s="23"/>
      <c r="F28" s="81"/>
      <c r="G28" s="94"/>
      <c r="H28" s="95"/>
      <c r="I28" s="96"/>
      <c r="J28" s="96"/>
      <c r="K28" s="97"/>
      <c r="L28" s="70"/>
      <c r="M28" s="14"/>
      <c r="N28" s="110"/>
    </row>
    <row r="29" spans="1:15" hidden="1">
      <c r="A29" s="28"/>
      <c r="B29" s="9"/>
      <c r="C29" s="9"/>
      <c r="D29" s="9"/>
      <c r="E29" s="23"/>
      <c r="F29" s="81"/>
      <c r="G29" s="94"/>
      <c r="H29" s="95"/>
      <c r="I29" s="96"/>
      <c r="J29" s="96"/>
      <c r="K29" s="97"/>
      <c r="L29" s="70"/>
      <c r="M29" s="14"/>
      <c r="N29" s="110"/>
    </row>
    <row r="30" spans="1:15" hidden="1">
      <c r="A30" s="28"/>
      <c r="B30" s="9"/>
      <c r="C30" s="9"/>
      <c r="D30" s="9"/>
      <c r="E30" s="23"/>
      <c r="F30" s="81"/>
      <c r="G30" s="94"/>
      <c r="H30" s="95"/>
      <c r="I30" s="96"/>
      <c r="J30" s="96"/>
      <c r="K30" s="97"/>
      <c r="L30" s="70"/>
      <c r="M30" s="14"/>
      <c r="N30" s="110"/>
    </row>
    <row r="31" spans="1:15" hidden="1">
      <c r="A31" s="28"/>
      <c r="B31" s="9" t="e">
        <f>+#REF!/#REF!</f>
        <v>#REF!</v>
      </c>
      <c r="C31" s="9"/>
      <c r="D31" s="9"/>
      <c r="E31" s="23"/>
      <c r="F31" s="81"/>
      <c r="G31" s="94"/>
      <c r="H31" s="95"/>
      <c r="I31" s="96"/>
      <c r="J31" s="96"/>
      <c r="K31" s="97"/>
      <c r="L31" s="70"/>
      <c r="M31" s="14"/>
      <c r="N31" s="110"/>
    </row>
    <row r="32" spans="1:15" hidden="1">
      <c r="A32" s="28"/>
      <c r="B32" s="9" t="e">
        <f>+#REF!/#REF!</f>
        <v>#REF!</v>
      </c>
      <c r="C32" s="9"/>
      <c r="D32" s="9"/>
      <c r="E32" s="23"/>
      <c r="F32" s="81"/>
      <c r="G32" s="94"/>
      <c r="H32" s="95"/>
      <c r="I32" s="96"/>
      <c r="J32" s="96"/>
      <c r="K32" s="97"/>
      <c r="L32" s="70"/>
      <c r="M32" s="14"/>
      <c r="N32" s="110"/>
    </row>
    <row r="33" spans="1:17" hidden="1">
      <c r="A33" s="28"/>
      <c r="B33" s="9"/>
      <c r="C33" s="9"/>
      <c r="D33" s="9"/>
      <c r="E33" s="23"/>
      <c r="F33" s="81"/>
      <c r="G33" s="94"/>
      <c r="H33" s="95"/>
      <c r="I33" s="96"/>
      <c r="J33" s="96"/>
      <c r="K33" s="97"/>
      <c r="L33" s="70"/>
      <c r="M33" s="14"/>
      <c r="N33" s="110"/>
    </row>
    <row r="34" spans="1:17" s="2" customFormat="1">
      <c r="A34" s="28" t="s">
        <v>14</v>
      </c>
      <c r="B34" s="22" t="s">
        <v>4</v>
      </c>
      <c r="C34" s="22" t="s">
        <v>15</v>
      </c>
      <c r="D34" s="9"/>
      <c r="E34" s="23"/>
      <c r="F34" s="52">
        <v>1788</v>
      </c>
      <c r="G34" s="80">
        <v>1000</v>
      </c>
      <c r="H34" s="81">
        <v>150</v>
      </c>
      <c r="I34" s="81">
        <v>220</v>
      </c>
      <c r="J34" s="83">
        <v>220</v>
      </c>
      <c r="K34" s="77">
        <v>225</v>
      </c>
      <c r="L34" s="71"/>
      <c r="M34" s="17"/>
      <c r="N34" s="111"/>
      <c r="O34" s="115"/>
    </row>
    <row r="35" spans="1:17" s="2" customFormat="1">
      <c r="A35" s="28" t="s">
        <v>16</v>
      </c>
      <c r="B35" s="22" t="s">
        <v>4</v>
      </c>
      <c r="C35" s="22" t="s">
        <v>15</v>
      </c>
      <c r="D35" s="9"/>
      <c r="E35" s="23"/>
      <c r="F35" s="52">
        <v>863</v>
      </c>
      <c r="G35" s="80">
        <v>450</v>
      </c>
      <c r="H35" s="81">
        <v>100</v>
      </c>
      <c r="I35" s="81">
        <v>102</v>
      </c>
      <c r="J35" s="83">
        <v>88</v>
      </c>
      <c r="K35" s="77">
        <v>65</v>
      </c>
      <c r="L35" s="72"/>
      <c r="M35" s="17"/>
      <c r="N35" s="111"/>
      <c r="O35" s="115"/>
      <c r="Q35" s="56"/>
    </row>
    <row r="36" spans="1:17" s="2" customFormat="1">
      <c r="A36" s="28" t="s">
        <v>17</v>
      </c>
      <c r="B36" s="22" t="s">
        <v>4</v>
      </c>
      <c r="C36" s="22" t="s">
        <v>15</v>
      </c>
      <c r="D36" s="9"/>
      <c r="E36" s="23"/>
      <c r="F36" s="52">
        <v>811</v>
      </c>
      <c r="G36" s="80">
        <v>300</v>
      </c>
      <c r="H36" s="81">
        <v>60</v>
      </c>
      <c r="I36" s="81">
        <v>30</v>
      </c>
      <c r="J36" s="83">
        <v>30</v>
      </c>
      <c r="K36" s="77">
        <v>37</v>
      </c>
      <c r="L36" s="71"/>
      <c r="M36" s="17"/>
      <c r="N36" s="111"/>
      <c r="O36" s="115"/>
    </row>
    <row r="37" spans="1:17" s="2" customFormat="1">
      <c r="A37" s="28" t="s">
        <v>18</v>
      </c>
      <c r="B37" s="22" t="s">
        <v>4</v>
      </c>
      <c r="C37" s="22" t="s">
        <v>15</v>
      </c>
      <c r="D37" s="9"/>
      <c r="E37" s="23"/>
      <c r="F37" s="52">
        <v>707</v>
      </c>
      <c r="G37" s="80">
        <v>294</v>
      </c>
      <c r="H37" s="81">
        <v>68</v>
      </c>
      <c r="I37" s="81">
        <v>48</v>
      </c>
      <c r="J37" s="83">
        <v>48</v>
      </c>
      <c r="K37" s="77">
        <v>30</v>
      </c>
      <c r="L37" s="71"/>
      <c r="M37" s="17"/>
      <c r="N37" s="111"/>
      <c r="O37" s="115"/>
    </row>
    <row r="38" spans="1:17" s="2" customFormat="1" ht="13.5" thickBot="1">
      <c r="A38" s="46" t="s">
        <v>19</v>
      </c>
      <c r="B38" s="47" t="s">
        <v>4</v>
      </c>
      <c r="C38" s="47" t="s">
        <v>15</v>
      </c>
      <c r="D38" s="48"/>
      <c r="E38" s="49"/>
      <c r="F38" s="52">
        <v>100</v>
      </c>
      <c r="G38" s="80">
        <v>90</v>
      </c>
      <c r="H38" s="81">
        <v>20</v>
      </c>
      <c r="I38" s="98">
        <v>12</v>
      </c>
      <c r="J38" s="99">
        <v>12</v>
      </c>
      <c r="K38" s="100">
        <v>12</v>
      </c>
      <c r="L38" s="73"/>
      <c r="M38" s="18"/>
      <c r="N38" s="112"/>
      <c r="O38" s="115"/>
    </row>
    <row r="39" spans="1:17" ht="13.5" thickBot="1">
      <c r="A39" s="50" t="s">
        <v>20</v>
      </c>
      <c r="B39" s="41"/>
      <c r="C39" s="41"/>
      <c r="D39" s="41"/>
      <c r="E39" s="41"/>
      <c r="F39" s="101"/>
      <c r="G39" s="87"/>
      <c r="H39" s="102"/>
      <c r="I39" s="102"/>
      <c r="J39" s="102"/>
      <c r="K39" s="103"/>
      <c r="L39" s="37"/>
      <c r="M39" s="38"/>
      <c r="N39" s="37"/>
    </row>
    <row r="40" spans="1:17" s="2" customFormat="1">
      <c r="A40" s="51" t="s">
        <v>36</v>
      </c>
      <c r="B40" s="30" t="s">
        <v>4</v>
      </c>
      <c r="C40" s="30" t="s">
        <v>21</v>
      </c>
      <c r="D40" s="30"/>
      <c r="E40" s="31"/>
      <c r="F40" s="52">
        <v>5698</v>
      </c>
      <c r="G40" s="80">
        <v>5755</v>
      </c>
      <c r="H40" s="80">
        <v>968</v>
      </c>
      <c r="I40" s="125">
        <v>167</v>
      </c>
      <c r="J40" s="53">
        <v>144</v>
      </c>
      <c r="K40" s="137">
        <v>226</v>
      </c>
      <c r="L40" s="74"/>
      <c r="M40" s="36"/>
      <c r="N40" s="113"/>
      <c r="O40" s="115"/>
    </row>
    <row r="41" spans="1:17" s="2" customFormat="1">
      <c r="A41" s="135" t="s">
        <v>37</v>
      </c>
      <c r="B41" s="9" t="s">
        <v>4</v>
      </c>
      <c r="C41" s="9" t="s">
        <v>21</v>
      </c>
      <c r="D41" s="9"/>
      <c r="E41" s="9"/>
      <c r="F41" s="81">
        <v>6474</v>
      </c>
      <c r="G41" s="81">
        <v>6466</v>
      </c>
      <c r="H41" s="81">
        <v>1431</v>
      </c>
      <c r="I41" s="126">
        <v>308</v>
      </c>
      <c r="J41" s="83">
        <v>380</v>
      </c>
      <c r="K41" s="138">
        <v>527</v>
      </c>
      <c r="L41" s="75"/>
      <c r="M41" s="39"/>
      <c r="N41" s="114"/>
      <c r="O41" s="115"/>
    </row>
    <row r="42" spans="1:17" s="2" customFormat="1">
      <c r="A42" s="135" t="s">
        <v>38</v>
      </c>
      <c r="B42" s="9" t="s">
        <v>4</v>
      </c>
      <c r="C42" s="9" t="s">
        <v>21</v>
      </c>
      <c r="D42" s="9"/>
      <c r="E42" s="9"/>
      <c r="F42" s="81">
        <v>466</v>
      </c>
      <c r="G42" s="81">
        <v>471</v>
      </c>
      <c r="H42" s="81">
        <v>32</v>
      </c>
      <c r="I42" s="126">
        <v>80</v>
      </c>
      <c r="J42" s="83">
        <v>97</v>
      </c>
      <c r="K42" s="138">
        <v>77</v>
      </c>
      <c r="L42" s="123"/>
      <c r="M42" s="124"/>
      <c r="N42" s="122"/>
      <c r="O42" s="115"/>
    </row>
    <row r="43" spans="1:17" s="2" customFormat="1">
      <c r="A43" s="135" t="s">
        <v>39</v>
      </c>
      <c r="B43" s="9" t="s">
        <v>4</v>
      </c>
      <c r="C43" s="9" t="s">
        <v>21</v>
      </c>
      <c r="D43" s="9"/>
      <c r="E43" s="9"/>
      <c r="F43" s="81">
        <v>314</v>
      </c>
      <c r="G43" s="81">
        <v>317</v>
      </c>
      <c r="H43" s="81">
        <v>62</v>
      </c>
      <c r="I43" s="126">
        <v>71</v>
      </c>
      <c r="J43" s="83">
        <v>74</v>
      </c>
      <c r="K43" s="138">
        <v>66</v>
      </c>
      <c r="L43" s="123"/>
      <c r="M43" s="124"/>
      <c r="N43" s="122"/>
      <c r="O43" s="115"/>
    </row>
    <row r="44" spans="1:17" s="2" customFormat="1">
      <c r="A44" s="135" t="s">
        <v>40</v>
      </c>
      <c r="B44" s="9" t="s">
        <v>4</v>
      </c>
      <c r="C44" s="9" t="s">
        <v>21</v>
      </c>
      <c r="D44" s="9"/>
      <c r="E44" s="9"/>
      <c r="F44" s="81">
        <v>582</v>
      </c>
      <c r="G44" s="81">
        <v>588</v>
      </c>
      <c r="H44" s="81">
        <v>90</v>
      </c>
      <c r="I44" s="126">
        <v>143</v>
      </c>
      <c r="J44" s="83">
        <v>124</v>
      </c>
      <c r="K44" s="138">
        <v>118</v>
      </c>
      <c r="L44" s="123"/>
      <c r="M44" s="124"/>
      <c r="N44" s="122"/>
      <c r="O44" s="115"/>
    </row>
    <row r="45" spans="1:17" s="2" customFormat="1">
      <c r="A45" s="135" t="s">
        <v>41</v>
      </c>
      <c r="B45" s="9" t="s">
        <v>4</v>
      </c>
      <c r="C45" s="9" t="s">
        <v>21</v>
      </c>
      <c r="D45" s="9"/>
      <c r="E45" s="9"/>
      <c r="F45" s="81">
        <v>231</v>
      </c>
      <c r="G45" s="81">
        <v>233</v>
      </c>
      <c r="H45" s="81">
        <v>43</v>
      </c>
      <c r="I45" s="126">
        <v>33</v>
      </c>
      <c r="J45" s="83">
        <v>28</v>
      </c>
      <c r="K45" s="138">
        <v>50</v>
      </c>
      <c r="L45" s="123"/>
      <c r="M45" s="124"/>
      <c r="N45" s="122"/>
      <c r="O45" s="115"/>
    </row>
    <row r="46" spans="1:17" s="2" customFormat="1">
      <c r="A46" s="135" t="s">
        <v>42</v>
      </c>
      <c r="B46" s="9" t="s">
        <v>4</v>
      </c>
      <c r="C46" s="9" t="s">
        <v>21</v>
      </c>
      <c r="D46" s="9"/>
      <c r="E46" s="9"/>
      <c r="F46" s="81">
        <v>7</v>
      </c>
      <c r="G46" s="81">
        <v>7</v>
      </c>
      <c r="H46" s="81">
        <v>0</v>
      </c>
      <c r="I46" s="126">
        <v>0</v>
      </c>
      <c r="J46" s="83">
        <v>1</v>
      </c>
      <c r="K46" s="138">
        <v>4</v>
      </c>
      <c r="L46" s="123"/>
      <c r="M46" s="124"/>
      <c r="N46" s="122"/>
      <c r="O46" s="115"/>
    </row>
    <row r="47" spans="1:17" s="2" customFormat="1">
      <c r="A47" s="135" t="s">
        <v>43</v>
      </c>
      <c r="B47" s="9" t="s">
        <v>4</v>
      </c>
      <c r="C47" s="9" t="s">
        <v>21</v>
      </c>
      <c r="D47" s="9"/>
      <c r="E47" s="9"/>
      <c r="F47" s="81">
        <v>788</v>
      </c>
      <c r="G47" s="81">
        <v>796</v>
      </c>
      <c r="H47" s="81">
        <v>49</v>
      </c>
      <c r="I47" s="126">
        <v>80</v>
      </c>
      <c r="J47" s="83">
        <v>67</v>
      </c>
      <c r="K47" s="138">
        <v>89</v>
      </c>
      <c r="L47" s="123"/>
      <c r="M47" s="124"/>
      <c r="N47" s="122"/>
      <c r="O47" s="115"/>
    </row>
    <row r="48" spans="1:17" s="2" customFormat="1">
      <c r="A48" s="135" t="s">
        <v>44</v>
      </c>
      <c r="B48" s="9" t="s">
        <v>4</v>
      </c>
      <c r="C48" s="9" t="s">
        <v>21</v>
      </c>
      <c r="D48" s="9"/>
      <c r="E48" s="9"/>
      <c r="F48" s="81">
        <v>719</v>
      </c>
      <c r="G48" s="81">
        <v>726</v>
      </c>
      <c r="H48" s="81">
        <v>34</v>
      </c>
      <c r="I48" s="126">
        <v>50</v>
      </c>
      <c r="J48" s="83">
        <v>15</v>
      </c>
      <c r="K48" s="138">
        <v>9</v>
      </c>
      <c r="L48" s="123"/>
      <c r="M48" s="124"/>
      <c r="N48" s="122"/>
      <c r="O48" s="115"/>
    </row>
    <row r="49" spans="1:15" s="2" customFormat="1">
      <c r="A49" s="135" t="s">
        <v>45</v>
      </c>
      <c r="B49" s="9" t="s">
        <v>4</v>
      </c>
      <c r="C49" s="9" t="s">
        <v>21</v>
      </c>
      <c r="D49" s="9"/>
      <c r="E49" s="9"/>
      <c r="F49" s="81">
        <v>20</v>
      </c>
      <c r="G49" s="81">
        <v>20</v>
      </c>
      <c r="H49" s="81">
        <v>0</v>
      </c>
      <c r="I49" s="126">
        <v>41</v>
      </c>
      <c r="J49" s="83">
        <v>0</v>
      </c>
      <c r="K49" s="138">
        <v>8</v>
      </c>
      <c r="L49" s="123"/>
      <c r="M49" s="124"/>
      <c r="N49" s="122"/>
      <c r="O49" s="115"/>
    </row>
    <row r="50" spans="1:15" s="2" customFormat="1" ht="20.25" customHeight="1" thickBot="1">
      <c r="A50" s="135" t="s">
        <v>46</v>
      </c>
      <c r="B50" s="9" t="s">
        <v>4</v>
      </c>
      <c r="C50" s="9" t="s">
        <v>21</v>
      </c>
      <c r="D50" s="9"/>
      <c r="E50" s="9"/>
      <c r="F50" s="81">
        <v>24</v>
      </c>
      <c r="G50" s="81">
        <v>24</v>
      </c>
      <c r="H50" s="81">
        <v>0</v>
      </c>
      <c r="I50" s="126">
        <v>0</v>
      </c>
      <c r="J50" s="83">
        <v>0</v>
      </c>
      <c r="K50" s="139">
        <v>0</v>
      </c>
      <c r="L50" s="123"/>
      <c r="M50" s="124"/>
      <c r="N50" s="122"/>
      <c r="O50" s="115"/>
    </row>
    <row r="51" spans="1:15" ht="27" customHeight="1" thickBot="1">
      <c r="A51" s="506" t="s">
        <v>49</v>
      </c>
      <c r="B51" s="507"/>
      <c r="C51" s="507"/>
      <c r="D51" s="507"/>
      <c r="E51" s="507"/>
      <c r="F51" s="507"/>
      <c r="G51" s="507"/>
      <c r="H51" s="507"/>
      <c r="I51" s="507"/>
      <c r="J51" s="507"/>
      <c r="K51" s="508"/>
    </row>
    <row r="52" spans="1:15" ht="49.5" customHeight="1" thickBot="1">
      <c r="A52" s="503" t="s">
        <v>48</v>
      </c>
      <c r="B52" s="504"/>
      <c r="C52" s="504"/>
      <c r="D52" s="504"/>
      <c r="E52" s="504"/>
      <c r="F52" s="504"/>
      <c r="G52" s="504"/>
      <c r="H52" s="504"/>
      <c r="I52" s="504"/>
      <c r="J52" s="504"/>
      <c r="K52" s="505"/>
    </row>
    <row r="53" spans="1:15">
      <c r="A53" s="131"/>
    </row>
    <row r="54" spans="1:15" ht="31.5" customHeight="1">
      <c r="A54" s="131"/>
    </row>
    <row r="61" spans="1:15">
      <c r="A61" s="131"/>
    </row>
    <row r="62" spans="1:15">
      <c r="A62" s="131"/>
    </row>
    <row r="63" spans="1:15">
      <c r="A63" s="131"/>
    </row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26" type="noConversion"/>
  <printOptions horizontalCentered="1"/>
  <pageMargins left="3.937007874015748E-2" right="0.19685039370078741" top="0.43307086614173229" bottom="0" header="0" footer="0"/>
  <pageSetup paperSize="9" scale="90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75" zoomScaleNormal="75" zoomScaleSheetLayoutView="85" workbookViewId="0">
      <selection activeCell="F53" sqref="F53"/>
    </sheetView>
  </sheetViews>
  <sheetFormatPr baseColWidth="10" defaultColWidth="11.42578125" defaultRowHeight="12.75"/>
  <cols>
    <col min="1" max="1" width="75.42578125" style="322" customWidth="1"/>
    <col min="2" max="2" width="17" style="322" customWidth="1"/>
    <col min="3" max="3" width="13.5703125" style="322" customWidth="1"/>
    <col min="4" max="4" width="14.7109375" style="322" hidden="1" customWidth="1"/>
    <col min="5" max="5" width="13.5703125" style="322" customWidth="1"/>
    <col min="6" max="6" width="13.140625" style="322" customWidth="1"/>
    <col min="7" max="7" width="14" style="322" customWidth="1"/>
    <col min="8" max="8" width="14.28515625" style="322" customWidth="1"/>
    <col min="9" max="16384" width="11.42578125" style="322"/>
  </cols>
  <sheetData>
    <row r="1" spans="1:8" s="316" customFormat="1" ht="24.75">
      <c r="A1" s="315" t="s">
        <v>27</v>
      </c>
      <c r="B1" s="315"/>
      <c r="C1" s="315"/>
      <c r="D1" s="315"/>
      <c r="E1" s="315"/>
      <c r="F1" s="315"/>
      <c r="G1" s="315"/>
    </row>
    <row r="2" spans="1:8" s="316" customFormat="1" ht="15" customHeight="1">
      <c r="A2" s="317"/>
      <c r="B2" s="317"/>
      <c r="C2" s="318"/>
    </row>
    <row r="3" spans="1:8" s="316" customFormat="1" ht="15" customHeight="1">
      <c r="A3" s="525" t="s">
        <v>202</v>
      </c>
      <c r="B3" s="525"/>
      <c r="C3" s="525"/>
    </row>
    <row r="4" spans="1:8" s="316" customFormat="1" ht="15" customHeight="1">
      <c r="A4" s="319" t="s">
        <v>203</v>
      </c>
      <c r="B4" s="317"/>
      <c r="C4" s="318"/>
    </row>
    <row r="5" spans="1:8" s="316" customFormat="1" ht="15" customHeight="1">
      <c r="A5" s="319" t="s">
        <v>204</v>
      </c>
      <c r="B5" s="317"/>
      <c r="C5" s="318"/>
    </row>
    <row r="6" spans="1:8" s="316" customFormat="1" ht="15" customHeight="1">
      <c r="A6" s="319"/>
      <c r="B6" s="317"/>
      <c r="C6" s="318"/>
    </row>
    <row r="7" spans="1:8" s="316" customFormat="1" ht="15" customHeight="1">
      <c r="A7" s="319" t="s">
        <v>200</v>
      </c>
      <c r="B7" s="317"/>
      <c r="C7" s="318"/>
    </row>
    <row r="8" spans="1:8" ht="15" customHeight="1" thickBot="1">
      <c r="A8" s="319"/>
      <c r="B8" s="320"/>
      <c r="C8" s="321"/>
    </row>
    <row r="9" spans="1:8" ht="15.75">
      <c r="A9" s="526" t="s">
        <v>3</v>
      </c>
      <c r="B9" s="529" t="s">
        <v>0</v>
      </c>
      <c r="C9" s="532" t="s">
        <v>1</v>
      </c>
      <c r="D9" s="535" t="s">
        <v>205</v>
      </c>
      <c r="E9" s="536"/>
      <c r="F9" s="536"/>
      <c r="G9" s="536"/>
      <c r="H9" s="537"/>
    </row>
    <row r="10" spans="1:8" ht="16.5" thickBot="1">
      <c r="A10" s="527"/>
      <c r="B10" s="530"/>
      <c r="C10" s="533"/>
      <c r="D10" s="538" t="s">
        <v>206</v>
      </c>
      <c r="E10" s="539"/>
      <c r="F10" s="539"/>
      <c r="G10" s="539"/>
      <c r="H10" s="540"/>
    </row>
    <row r="11" spans="1:8" ht="26.25" thickBot="1">
      <c r="A11" s="528"/>
      <c r="B11" s="531"/>
      <c r="C11" s="534"/>
      <c r="D11" s="323" t="s">
        <v>2</v>
      </c>
      <c r="E11" s="324" t="s">
        <v>23</v>
      </c>
      <c r="F11" s="324" t="s">
        <v>25</v>
      </c>
      <c r="G11" s="324" t="s">
        <v>26</v>
      </c>
      <c r="H11" s="325" t="s">
        <v>207</v>
      </c>
    </row>
    <row r="12" spans="1:8" s="331" customFormat="1" ht="24.95" customHeight="1">
      <c r="A12" s="326" t="s">
        <v>208</v>
      </c>
      <c r="B12" s="327" t="s">
        <v>4</v>
      </c>
      <c r="C12" s="327" t="s">
        <v>209</v>
      </c>
      <c r="D12" s="328">
        <v>1770</v>
      </c>
      <c r="E12" s="328">
        <v>86</v>
      </c>
      <c r="F12" s="328">
        <v>71</v>
      </c>
      <c r="G12" s="329">
        <v>204</v>
      </c>
      <c r="H12" s="330">
        <v>290</v>
      </c>
    </row>
    <row r="13" spans="1:8" s="331" customFormat="1" ht="24.95" customHeight="1">
      <c r="A13" s="332" t="s">
        <v>210</v>
      </c>
      <c r="B13" s="333" t="s">
        <v>4</v>
      </c>
      <c r="C13" s="333" t="s">
        <v>209</v>
      </c>
      <c r="D13" s="328">
        <v>1300</v>
      </c>
      <c r="E13" s="334">
        <v>57</v>
      </c>
      <c r="F13" s="334">
        <v>52</v>
      </c>
      <c r="G13" s="335">
        <v>111</v>
      </c>
      <c r="H13" s="336">
        <v>192</v>
      </c>
    </row>
    <row r="14" spans="1:8" s="331" customFormat="1" ht="24.95" customHeight="1">
      <c r="A14" s="332" t="s">
        <v>211</v>
      </c>
      <c r="B14" s="333" t="s">
        <v>4</v>
      </c>
      <c r="C14" s="333" t="s">
        <v>209</v>
      </c>
      <c r="D14" s="328">
        <v>160</v>
      </c>
      <c r="E14" s="334">
        <v>7</v>
      </c>
      <c r="F14" s="334">
        <v>17</v>
      </c>
      <c r="G14" s="335">
        <v>23</v>
      </c>
      <c r="H14" s="336">
        <v>19</v>
      </c>
    </row>
    <row r="15" spans="1:8" ht="24.95" customHeight="1">
      <c r="A15" s="337" t="s">
        <v>212</v>
      </c>
      <c r="B15" s="333" t="s">
        <v>4</v>
      </c>
      <c r="C15" s="333" t="s">
        <v>209</v>
      </c>
      <c r="D15" s="338">
        <f>SUM(D12:D14)</f>
        <v>3230</v>
      </c>
      <c r="E15" s="339">
        <f>SUM(E12:E14)</f>
        <v>150</v>
      </c>
      <c r="F15" s="339">
        <f>SUM(F12:F14)</f>
        <v>140</v>
      </c>
      <c r="G15" s="339">
        <f>SUM(G12:G14)</f>
        <v>338</v>
      </c>
      <c r="H15" s="340">
        <f>SUM(H12:H14)</f>
        <v>501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" right="0" top="0.35433070866141736" bottom="0.15748031496062992" header="0.31496062992125984" footer="0.31496062992125984"/>
  <pageSetup paperSize="9" scale="9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topLeftCell="A19" workbookViewId="0">
      <selection activeCell="F53" sqref="F53"/>
    </sheetView>
  </sheetViews>
  <sheetFormatPr baseColWidth="10" defaultRowHeight="14.25"/>
  <cols>
    <col min="1" max="1" width="32" style="391" customWidth="1"/>
    <col min="2" max="2" width="11" style="391" customWidth="1"/>
    <col min="3" max="3" width="10.85546875" style="391" customWidth="1"/>
    <col min="4" max="4" width="11.42578125" style="391"/>
    <col min="5" max="10" width="0" style="391" hidden="1" customWidth="1"/>
    <col min="11" max="11" width="14" style="391" customWidth="1"/>
    <col min="12" max="12" width="14.5703125" style="391" customWidth="1"/>
    <col min="13" max="13" width="14.7109375" style="391" customWidth="1"/>
    <col min="14" max="14" width="13.7109375" style="391" customWidth="1"/>
    <col min="15" max="15" width="15.42578125" style="391" customWidth="1"/>
    <col min="16" max="16" width="12.42578125" style="391" customWidth="1"/>
    <col min="17" max="17" width="13.7109375" style="391" customWidth="1"/>
    <col min="18" max="16384" width="11.42578125" style="391"/>
  </cols>
  <sheetData>
    <row r="1" spans="1:17" ht="15.75">
      <c r="A1" s="541" t="s">
        <v>27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  <c r="N1" s="541"/>
      <c r="O1" s="541"/>
      <c r="P1" s="541"/>
      <c r="Q1" s="541"/>
    </row>
    <row r="2" spans="1:17" ht="23.25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4"/>
    </row>
    <row r="3" spans="1:17" ht="15.75">
      <c r="A3" s="395" t="s">
        <v>220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499"/>
    </row>
    <row r="4" spans="1:17" ht="15.75">
      <c r="A4" s="395" t="s">
        <v>221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499"/>
    </row>
    <row r="5" spans="1:17" ht="15.75">
      <c r="A5" s="395" t="s">
        <v>222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499"/>
    </row>
    <row r="6" spans="1:17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4"/>
    </row>
    <row r="7" spans="1:17" ht="16.5" thickBot="1">
      <c r="A7" s="397" t="s">
        <v>200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</row>
    <row r="8" spans="1:17" ht="15" thickBot="1">
      <c r="A8" s="542" t="s">
        <v>223</v>
      </c>
      <c r="B8" s="545" t="s">
        <v>224</v>
      </c>
      <c r="C8" s="545" t="s">
        <v>225</v>
      </c>
      <c r="D8" s="545" t="s">
        <v>226</v>
      </c>
      <c r="E8" s="398" t="s">
        <v>227</v>
      </c>
      <c r="F8" s="398"/>
      <c r="G8" s="398"/>
      <c r="H8" s="398"/>
      <c r="I8" s="398"/>
      <c r="J8" s="548"/>
      <c r="K8" s="548"/>
      <c r="L8" s="548"/>
      <c r="M8" s="549"/>
      <c r="N8" s="549"/>
      <c r="O8" s="549"/>
      <c r="P8" s="549"/>
      <c r="Q8" s="550"/>
    </row>
    <row r="9" spans="1:17" ht="15" thickBot="1">
      <c r="A9" s="543"/>
      <c r="B9" s="546"/>
      <c r="C9" s="546"/>
      <c r="D9" s="546"/>
      <c r="E9" s="399">
        <v>2002</v>
      </c>
      <c r="F9" s="399">
        <v>2003</v>
      </c>
      <c r="G9" s="399">
        <v>2004</v>
      </c>
      <c r="H9" s="399">
        <v>2005</v>
      </c>
      <c r="I9" s="400">
        <v>2006</v>
      </c>
      <c r="J9" s="401">
        <v>2016</v>
      </c>
      <c r="K9" s="401">
        <v>2017</v>
      </c>
      <c r="L9" s="402">
        <v>2018</v>
      </c>
      <c r="M9" s="402">
        <v>2019</v>
      </c>
      <c r="N9" s="551">
        <v>2020</v>
      </c>
      <c r="O9" s="552"/>
      <c r="P9" s="552"/>
      <c r="Q9" s="553"/>
    </row>
    <row r="10" spans="1:17" ht="36.75" thickBot="1">
      <c r="A10" s="544"/>
      <c r="B10" s="547"/>
      <c r="C10" s="547"/>
      <c r="D10" s="547"/>
      <c r="E10" s="502" t="s">
        <v>228</v>
      </c>
      <c r="F10" s="502" t="s">
        <v>228</v>
      </c>
      <c r="G10" s="502" t="s">
        <v>228</v>
      </c>
      <c r="H10" s="502" t="s">
        <v>229</v>
      </c>
      <c r="I10" s="403" t="s">
        <v>22</v>
      </c>
      <c r="J10" s="404" t="s">
        <v>22</v>
      </c>
      <c r="K10" s="404" t="s">
        <v>22</v>
      </c>
      <c r="L10" s="405" t="s">
        <v>22</v>
      </c>
      <c r="M10" s="405" t="s">
        <v>22</v>
      </c>
      <c r="N10" s="500" t="s">
        <v>23</v>
      </c>
      <c r="O10" s="501" t="s">
        <v>25</v>
      </c>
      <c r="P10" s="501" t="s">
        <v>26</v>
      </c>
      <c r="Q10" s="406" t="s">
        <v>28</v>
      </c>
    </row>
    <row r="11" spans="1:17">
      <c r="A11" s="407" t="s">
        <v>230</v>
      </c>
      <c r="B11" s="408" t="s">
        <v>4</v>
      </c>
      <c r="C11" s="408" t="s">
        <v>231</v>
      </c>
      <c r="D11" s="408" t="s">
        <v>232</v>
      </c>
      <c r="E11" s="409" t="s">
        <v>233</v>
      </c>
      <c r="F11" s="409" t="s">
        <v>233</v>
      </c>
      <c r="G11" s="409" t="s">
        <v>233</v>
      </c>
      <c r="H11" s="410">
        <v>150</v>
      </c>
      <c r="I11" s="411">
        <v>100</v>
      </c>
      <c r="J11" s="412">
        <v>75</v>
      </c>
      <c r="K11" s="412">
        <v>75</v>
      </c>
      <c r="L11" s="413">
        <v>69</v>
      </c>
      <c r="M11" s="413">
        <v>65</v>
      </c>
      <c r="N11" s="414">
        <v>57</v>
      </c>
      <c r="O11" s="415">
        <v>57</v>
      </c>
      <c r="P11" s="416">
        <v>56</v>
      </c>
      <c r="Q11" s="417">
        <v>56</v>
      </c>
    </row>
    <row r="12" spans="1:17">
      <c r="A12" s="407" t="s">
        <v>234</v>
      </c>
      <c r="B12" s="408" t="s">
        <v>4</v>
      </c>
      <c r="C12" s="408" t="s">
        <v>231</v>
      </c>
      <c r="D12" s="408" t="s">
        <v>232</v>
      </c>
      <c r="E12" s="409" t="s">
        <v>233</v>
      </c>
      <c r="F12" s="409" t="s">
        <v>233</v>
      </c>
      <c r="G12" s="409" t="s">
        <v>233</v>
      </c>
      <c r="H12" s="408">
        <v>130</v>
      </c>
      <c r="I12" s="418">
        <v>122</v>
      </c>
      <c r="J12" s="419">
        <v>405</v>
      </c>
      <c r="K12" s="419">
        <v>405</v>
      </c>
      <c r="L12" s="420">
        <v>405</v>
      </c>
      <c r="M12" s="420">
        <v>405</v>
      </c>
      <c r="N12" s="421">
        <v>405</v>
      </c>
      <c r="O12" s="422">
        <v>417</v>
      </c>
      <c r="P12" s="423">
        <v>417</v>
      </c>
      <c r="Q12" s="424">
        <v>417</v>
      </c>
    </row>
    <row r="13" spans="1:17">
      <c r="A13" s="407" t="s">
        <v>235</v>
      </c>
      <c r="B13" s="408" t="s">
        <v>4</v>
      </c>
      <c r="C13" s="408" t="s">
        <v>236</v>
      </c>
      <c r="D13" s="408" t="s">
        <v>232</v>
      </c>
      <c r="E13" s="409" t="s">
        <v>233</v>
      </c>
      <c r="F13" s="409" t="s">
        <v>233</v>
      </c>
      <c r="G13" s="409" t="s">
        <v>233</v>
      </c>
      <c r="H13" s="409" t="s">
        <v>233</v>
      </c>
      <c r="I13" s="425" t="s">
        <v>237</v>
      </c>
      <c r="J13" s="426">
        <v>0</v>
      </c>
      <c r="K13" s="426">
        <v>0</v>
      </c>
      <c r="L13" s="427">
        <v>0</v>
      </c>
      <c r="M13" s="427">
        <v>0</v>
      </c>
      <c r="N13" s="414">
        <v>0</v>
      </c>
      <c r="O13" s="416">
        <v>0</v>
      </c>
      <c r="P13" s="416">
        <v>0</v>
      </c>
      <c r="Q13" s="417">
        <v>0</v>
      </c>
    </row>
    <row r="14" spans="1:17">
      <c r="A14" s="407" t="s">
        <v>238</v>
      </c>
      <c r="B14" s="408" t="s">
        <v>4</v>
      </c>
      <c r="C14" s="408" t="s">
        <v>236</v>
      </c>
      <c r="D14" s="408" t="s">
        <v>232</v>
      </c>
      <c r="E14" s="409" t="s">
        <v>233</v>
      </c>
      <c r="F14" s="409" t="s">
        <v>233</v>
      </c>
      <c r="G14" s="409" t="s">
        <v>233</v>
      </c>
      <c r="H14" s="409" t="s">
        <v>233</v>
      </c>
      <c r="I14" s="425" t="s">
        <v>237</v>
      </c>
      <c r="J14" s="426">
        <v>0</v>
      </c>
      <c r="K14" s="426">
        <v>0</v>
      </c>
      <c r="L14" s="427">
        <v>0</v>
      </c>
      <c r="M14" s="427">
        <v>0</v>
      </c>
      <c r="N14" s="414">
        <v>0</v>
      </c>
      <c r="O14" s="416">
        <v>0</v>
      </c>
      <c r="P14" s="428">
        <v>0</v>
      </c>
      <c r="Q14" s="429">
        <v>0</v>
      </c>
    </row>
    <row r="15" spans="1:17">
      <c r="A15" s="407" t="s">
        <v>238</v>
      </c>
      <c r="B15" s="408" t="s">
        <v>148</v>
      </c>
      <c r="C15" s="408" t="s">
        <v>236</v>
      </c>
      <c r="D15" s="408" t="s">
        <v>232</v>
      </c>
      <c r="E15" s="409" t="s">
        <v>233</v>
      </c>
      <c r="F15" s="409" t="s">
        <v>233</v>
      </c>
      <c r="G15" s="409" t="s">
        <v>233</v>
      </c>
      <c r="H15" s="409" t="s">
        <v>233</v>
      </c>
      <c r="I15" s="425" t="s">
        <v>237</v>
      </c>
      <c r="J15" s="426">
        <v>0</v>
      </c>
      <c r="K15" s="426">
        <v>0</v>
      </c>
      <c r="L15" s="427">
        <v>0</v>
      </c>
      <c r="M15" s="427">
        <v>0</v>
      </c>
      <c r="N15" s="414">
        <v>0</v>
      </c>
      <c r="O15" s="416">
        <v>0</v>
      </c>
      <c r="P15" s="416">
        <v>0</v>
      </c>
      <c r="Q15" s="417">
        <v>0</v>
      </c>
    </row>
    <row r="16" spans="1:17">
      <c r="A16" s="407" t="s">
        <v>239</v>
      </c>
      <c r="B16" s="408" t="s">
        <v>148</v>
      </c>
      <c r="C16" s="408" t="s">
        <v>240</v>
      </c>
      <c r="D16" s="408" t="s">
        <v>232</v>
      </c>
      <c r="E16" s="430">
        <v>6026929</v>
      </c>
      <c r="F16" s="430">
        <v>4858726</v>
      </c>
      <c r="G16" s="430">
        <v>4801465</v>
      </c>
      <c r="H16" s="431">
        <v>5760000</v>
      </c>
      <c r="I16" s="432">
        <v>9200000</v>
      </c>
      <c r="J16" s="433">
        <v>3369154.7</v>
      </c>
      <c r="K16" s="434">
        <v>4261945.1900000004</v>
      </c>
      <c r="L16" s="435">
        <v>1374927.11</v>
      </c>
      <c r="M16" s="435">
        <v>5065811.18</v>
      </c>
      <c r="N16" s="436">
        <v>139055.15</v>
      </c>
      <c r="O16" s="437">
        <v>1764210.62</v>
      </c>
      <c r="P16" s="437">
        <v>461913.3</v>
      </c>
      <c r="Q16" s="438">
        <v>818619.39</v>
      </c>
    </row>
    <row r="17" spans="1:17">
      <c r="A17" s="407" t="s">
        <v>241</v>
      </c>
      <c r="B17" s="408" t="s">
        <v>148</v>
      </c>
      <c r="C17" s="408" t="s">
        <v>231</v>
      </c>
      <c r="D17" s="408" t="s">
        <v>232</v>
      </c>
      <c r="E17" s="439">
        <v>14280</v>
      </c>
      <c r="F17" s="439">
        <v>14280</v>
      </c>
      <c r="G17" s="439">
        <v>14280</v>
      </c>
      <c r="H17" s="440">
        <v>14280</v>
      </c>
      <c r="I17" s="441">
        <v>14280</v>
      </c>
      <c r="J17" s="442">
        <v>0</v>
      </c>
      <c r="K17" s="442">
        <v>0</v>
      </c>
      <c r="L17" s="443">
        <v>0</v>
      </c>
      <c r="M17" s="443">
        <v>0</v>
      </c>
      <c r="N17" s="444">
        <v>0</v>
      </c>
      <c r="O17" s="445">
        <v>0</v>
      </c>
      <c r="P17" s="445">
        <v>0</v>
      </c>
      <c r="Q17" s="446">
        <v>0</v>
      </c>
    </row>
    <row r="18" spans="1:17">
      <c r="A18" s="407" t="s">
        <v>242</v>
      </c>
      <c r="B18" s="408" t="s">
        <v>148</v>
      </c>
      <c r="C18" s="408" t="s">
        <v>236</v>
      </c>
      <c r="D18" s="408" t="s">
        <v>232</v>
      </c>
      <c r="E18" s="439">
        <v>20492</v>
      </c>
      <c r="F18" s="439">
        <v>971505</v>
      </c>
      <c r="G18" s="439">
        <v>3837</v>
      </c>
      <c r="H18" s="409" t="s">
        <v>233</v>
      </c>
      <c r="I18" s="447"/>
      <c r="J18" s="448">
        <v>137704</v>
      </c>
      <c r="K18" s="442">
        <v>1026762</v>
      </c>
      <c r="L18" s="443">
        <v>12573148</v>
      </c>
      <c r="M18" s="449">
        <v>27404862.989999998</v>
      </c>
      <c r="N18" s="436">
        <v>9814359.1099999994</v>
      </c>
      <c r="O18" s="437">
        <v>12209300.73</v>
      </c>
      <c r="P18" s="437">
        <v>286338.65999999997</v>
      </c>
      <c r="Q18" s="438">
        <v>9810319.3599999994</v>
      </c>
    </row>
    <row r="19" spans="1:17" ht="15" thickBot="1">
      <c r="A19" s="407"/>
      <c r="B19" s="408"/>
      <c r="C19" s="408"/>
      <c r="D19" s="408"/>
      <c r="E19" s="408"/>
      <c r="F19" s="408"/>
      <c r="G19" s="408"/>
      <c r="H19" s="408"/>
      <c r="I19" s="418"/>
      <c r="J19" s="450"/>
      <c r="K19" s="450"/>
      <c r="L19" s="451"/>
      <c r="M19" s="452"/>
      <c r="N19" s="453"/>
      <c r="O19" s="454"/>
      <c r="P19" s="455"/>
      <c r="Q19" s="456" t="s">
        <v>205</v>
      </c>
    </row>
    <row r="20" spans="1:17" ht="15" thickBot="1">
      <c r="A20" s="457"/>
      <c r="B20" s="458"/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458"/>
      <c r="P20" s="458"/>
      <c r="Q20" s="458"/>
    </row>
    <row r="21" spans="1:17" ht="15.75" thickTop="1" thickBot="1">
      <c r="A21" s="459" t="s">
        <v>243</v>
      </c>
      <c r="B21" s="460"/>
      <c r="C21" s="460"/>
      <c r="D21" s="460"/>
      <c r="E21" s="460"/>
      <c r="F21" s="460"/>
      <c r="G21" s="460"/>
      <c r="H21" s="460"/>
      <c r="I21" s="461"/>
      <c r="J21" s="462"/>
      <c r="K21" s="462"/>
      <c r="L21" s="463"/>
      <c r="M21" s="464"/>
      <c r="N21" s="465"/>
      <c r="O21" s="466"/>
      <c r="P21" s="466"/>
      <c r="Q21" s="467"/>
    </row>
    <row r="22" spans="1:17">
      <c r="A22" s="468" t="s">
        <v>244</v>
      </c>
      <c r="B22" s="408" t="s">
        <v>4</v>
      </c>
      <c r="C22" s="408" t="s">
        <v>245</v>
      </c>
      <c r="D22" s="408" t="s">
        <v>246</v>
      </c>
      <c r="E22" s="408">
        <v>33</v>
      </c>
      <c r="F22" s="408">
        <v>33</v>
      </c>
      <c r="G22" s="408">
        <v>48</v>
      </c>
      <c r="H22" s="408">
        <v>48</v>
      </c>
      <c r="I22" s="418">
        <v>47</v>
      </c>
      <c r="J22" s="419">
        <v>34</v>
      </c>
      <c r="K22" s="469">
        <f>+K23+K27+K28+K30+K34</f>
        <v>33</v>
      </c>
      <c r="L22" s="470">
        <v>28</v>
      </c>
      <c r="M22" s="471">
        <v>24</v>
      </c>
      <c r="N22" s="472">
        <v>24</v>
      </c>
      <c r="O22" s="473">
        <v>24</v>
      </c>
      <c r="P22" s="473">
        <v>24</v>
      </c>
      <c r="Q22" s="474">
        <v>22</v>
      </c>
    </row>
    <row r="23" spans="1:17">
      <c r="A23" s="468" t="s">
        <v>247</v>
      </c>
      <c r="B23" s="408" t="s">
        <v>4</v>
      </c>
      <c r="C23" s="408" t="s">
        <v>245</v>
      </c>
      <c r="D23" s="408" t="s">
        <v>246</v>
      </c>
      <c r="E23" s="408">
        <v>16</v>
      </c>
      <c r="F23" s="408">
        <v>16</v>
      </c>
      <c r="G23" s="408">
        <v>22</v>
      </c>
      <c r="H23" s="408">
        <v>22</v>
      </c>
      <c r="I23" s="418">
        <v>19</v>
      </c>
      <c r="J23" s="419">
        <v>17</v>
      </c>
      <c r="K23" s="475">
        <f>SUM(K24:K26)</f>
        <v>16</v>
      </c>
      <c r="L23" s="476">
        <v>17</v>
      </c>
      <c r="M23" s="477">
        <v>15</v>
      </c>
      <c r="N23" s="472">
        <v>15</v>
      </c>
      <c r="O23" s="473">
        <v>15</v>
      </c>
      <c r="P23" s="473">
        <v>15</v>
      </c>
      <c r="Q23" s="474">
        <v>15</v>
      </c>
    </row>
    <row r="24" spans="1:17">
      <c r="A24" s="407" t="s">
        <v>248</v>
      </c>
      <c r="B24" s="408" t="s">
        <v>4</v>
      </c>
      <c r="C24" s="408" t="s">
        <v>245</v>
      </c>
      <c r="D24" s="408" t="s">
        <v>246</v>
      </c>
      <c r="E24" s="408">
        <v>1</v>
      </c>
      <c r="F24" s="408">
        <v>1</v>
      </c>
      <c r="G24" s="408">
        <v>1</v>
      </c>
      <c r="H24" s="408">
        <v>1</v>
      </c>
      <c r="I24" s="418">
        <v>1</v>
      </c>
      <c r="J24" s="419">
        <v>2</v>
      </c>
      <c r="K24" s="475">
        <v>2</v>
      </c>
      <c r="L24" s="475">
        <v>2</v>
      </c>
      <c r="M24" s="478">
        <v>3</v>
      </c>
      <c r="N24" s="472">
        <v>3</v>
      </c>
      <c r="O24" s="473">
        <v>3</v>
      </c>
      <c r="P24" s="473">
        <v>3</v>
      </c>
      <c r="Q24" s="474">
        <v>3</v>
      </c>
    </row>
    <row r="25" spans="1:17">
      <c r="A25" s="407" t="s">
        <v>249</v>
      </c>
      <c r="B25" s="408" t="s">
        <v>4</v>
      </c>
      <c r="C25" s="408" t="s">
        <v>245</v>
      </c>
      <c r="D25" s="408" t="s">
        <v>246</v>
      </c>
      <c r="E25" s="408">
        <v>5</v>
      </c>
      <c r="F25" s="408">
        <v>5</v>
      </c>
      <c r="G25" s="408">
        <v>6</v>
      </c>
      <c r="H25" s="408">
        <v>6</v>
      </c>
      <c r="I25" s="418">
        <v>5</v>
      </c>
      <c r="J25" s="419">
        <v>2</v>
      </c>
      <c r="K25" s="475">
        <v>2</v>
      </c>
      <c r="L25" s="475">
        <v>2</v>
      </c>
      <c r="M25" s="478">
        <v>1</v>
      </c>
      <c r="N25" s="472">
        <v>1</v>
      </c>
      <c r="O25" s="473">
        <v>1</v>
      </c>
      <c r="P25" s="473">
        <v>1</v>
      </c>
      <c r="Q25" s="474">
        <v>1</v>
      </c>
    </row>
    <row r="26" spans="1:17">
      <c r="A26" s="407" t="s">
        <v>250</v>
      </c>
      <c r="B26" s="408" t="s">
        <v>4</v>
      </c>
      <c r="C26" s="408" t="s">
        <v>245</v>
      </c>
      <c r="D26" s="408" t="s">
        <v>246</v>
      </c>
      <c r="E26" s="408">
        <v>10</v>
      </c>
      <c r="F26" s="408">
        <v>10</v>
      </c>
      <c r="G26" s="408">
        <v>15</v>
      </c>
      <c r="H26" s="408">
        <v>15</v>
      </c>
      <c r="I26" s="418">
        <v>13</v>
      </c>
      <c r="J26" s="419">
        <v>13</v>
      </c>
      <c r="K26" s="475">
        <v>12</v>
      </c>
      <c r="L26" s="476">
        <v>13</v>
      </c>
      <c r="M26" s="477">
        <v>13</v>
      </c>
      <c r="N26" s="472">
        <v>13</v>
      </c>
      <c r="O26" s="473">
        <v>13</v>
      </c>
      <c r="P26" s="473">
        <v>13</v>
      </c>
      <c r="Q26" s="474">
        <v>13</v>
      </c>
    </row>
    <row r="27" spans="1:17">
      <c r="A27" s="468" t="s">
        <v>251</v>
      </c>
      <c r="B27" s="408" t="s">
        <v>4</v>
      </c>
      <c r="C27" s="408" t="s">
        <v>245</v>
      </c>
      <c r="D27" s="408" t="s">
        <v>246</v>
      </c>
      <c r="E27" s="408">
        <v>15</v>
      </c>
      <c r="F27" s="408">
        <v>15</v>
      </c>
      <c r="G27" s="408">
        <v>24</v>
      </c>
      <c r="H27" s="408">
        <v>24</v>
      </c>
      <c r="I27" s="418">
        <v>26</v>
      </c>
      <c r="J27" s="419">
        <v>15</v>
      </c>
      <c r="K27" s="475">
        <v>14</v>
      </c>
      <c r="L27" s="476">
        <v>9</v>
      </c>
      <c r="M27" s="477">
        <v>7</v>
      </c>
      <c r="N27" s="472">
        <v>7</v>
      </c>
      <c r="O27" s="473">
        <v>7</v>
      </c>
      <c r="P27" s="473">
        <v>7</v>
      </c>
      <c r="Q27" s="474">
        <v>5</v>
      </c>
    </row>
    <row r="28" spans="1:17">
      <c r="A28" s="407" t="s">
        <v>252</v>
      </c>
      <c r="B28" s="408" t="s">
        <v>4</v>
      </c>
      <c r="C28" s="408" t="s">
        <v>245</v>
      </c>
      <c r="D28" s="408" t="s">
        <v>246</v>
      </c>
      <c r="E28" s="408">
        <v>2</v>
      </c>
      <c r="F28" s="408">
        <v>2</v>
      </c>
      <c r="G28" s="408">
        <v>2</v>
      </c>
      <c r="H28" s="408">
        <v>2</v>
      </c>
      <c r="I28" s="418">
        <v>2</v>
      </c>
      <c r="J28" s="419">
        <v>1</v>
      </c>
      <c r="K28" s="475">
        <v>1</v>
      </c>
      <c r="L28" s="476">
        <v>0</v>
      </c>
      <c r="M28" s="477">
        <v>0</v>
      </c>
      <c r="N28" s="472">
        <v>0</v>
      </c>
      <c r="O28" s="473">
        <v>0</v>
      </c>
      <c r="P28" s="473">
        <v>0</v>
      </c>
      <c r="Q28" s="474">
        <v>0</v>
      </c>
    </row>
    <row r="29" spans="1:17">
      <c r="A29" s="407" t="s">
        <v>253</v>
      </c>
      <c r="B29" s="408" t="s">
        <v>4</v>
      </c>
      <c r="C29" s="408" t="s">
        <v>245</v>
      </c>
      <c r="D29" s="408" t="s">
        <v>246</v>
      </c>
      <c r="E29" s="408">
        <v>35</v>
      </c>
      <c r="F29" s="408">
        <v>33</v>
      </c>
      <c r="G29" s="408">
        <v>48</v>
      </c>
      <c r="H29" s="408">
        <v>48</v>
      </c>
      <c r="I29" s="418">
        <v>47</v>
      </c>
      <c r="J29" s="419">
        <v>34</v>
      </c>
      <c r="K29" s="475">
        <f>SUM(K24:K28)</f>
        <v>31</v>
      </c>
      <c r="L29" s="476">
        <v>28</v>
      </c>
      <c r="M29" s="477">
        <v>24</v>
      </c>
      <c r="N29" s="472">
        <v>24</v>
      </c>
      <c r="O29" s="473">
        <v>24</v>
      </c>
      <c r="P29" s="473">
        <v>24</v>
      </c>
      <c r="Q29" s="474">
        <v>22</v>
      </c>
    </row>
    <row r="30" spans="1:17">
      <c r="A30" s="407" t="s">
        <v>254</v>
      </c>
      <c r="B30" s="408" t="s">
        <v>4</v>
      </c>
      <c r="C30" s="408" t="s">
        <v>245</v>
      </c>
      <c r="D30" s="408" t="s">
        <v>246</v>
      </c>
      <c r="E30" s="408">
        <v>1</v>
      </c>
      <c r="F30" s="408">
        <v>1</v>
      </c>
      <c r="G30" s="408">
        <v>1</v>
      </c>
      <c r="H30" s="408">
        <v>1</v>
      </c>
      <c r="I30" s="418">
        <v>1</v>
      </c>
      <c r="J30" s="419">
        <v>1</v>
      </c>
      <c r="K30" s="475">
        <v>1</v>
      </c>
      <c r="L30" s="476">
        <v>1</v>
      </c>
      <c r="M30" s="477">
        <v>1</v>
      </c>
      <c r="N30" s="472">
        <v>1</v>
      </c>
      <c r="O30" s="473">
        <v>1</v>
      </c>
      <c r="P30" s="473">
        <v>1</v>
      </c>
      <c r="Q30" s="474">
        <v>1</v>
      </c>
    </row>
    <row r="31" spans="1:17">
      <c r="A31" s="407" t="s">
        <v>255</v>
      </c>
      <c r="B31" s="408" t="s">
        <v>4</v>
      </c>
      <c r="C31" s="408" t="s">
        <v>245</v>
      </c>
      <c r="D31" s="408" t="s">
        <v>246</v>
      </c>
      <c r="E31" s="408">
        <v>6</v>
      </c>
      <c r="F31" s="408">
        <v>6</v>
      </c>
      <c r="G31" s="408">
        <v>28</v>
      </c>
      <c r="H31" s="408">
        <v>30</v>
      </c>
      <c r="I31" s="418">
        <v>30</v>
      </c>
      <c r="J31" s="419">
        <v>24</v>
      </c>
      <c r="K31" s="479">
        <v>23</v>
      </c>
      <c r="L31" s="480">
        <v>24</v>
      </c>
      <c r="M31" s="481">
        <v>20</v>
      </c>
      <c r="N31" s="472">
        <v>20</v>
      </c>
      <c r="O31" s="473">
        <v>20</v>
      </c>
      <c r="P31" s="473">
        <v>20</v>
      </c>
      <c r="Q31" s="474">
        <v>18</v>
      </c>
    </row>
    <row r="32" spans="1:17">
      <c r="A32" s="407" t="s">
        <v>256</v>
      </c>
      <c r="B32" s="408" t="s">
        <v>4</v>
      </c>
      <c r="C32" s="408" t="s">
        <v>245</v>
      </c>
      <c r="D32" s="408" t="s">
        <v>246</v>
      </c>
      <c r="E32" s="408">
        <v>22</v>
      </c>
      <c r="F32" s="408">
        <v>22</v>
      </c>
      <c r="G32" s="408">
        <v>2</v>
      </c>
      <c r="H32" s="408">
        <v>2</v>
      </c>
      <c r="I32" s="418">
        <v>3</v>
      </c>
      <c r="J32" s="419">
        <v>2</v>
      </c>
      <c r="K32" s="475">
        <v>2</v>
      </c>
      <c r="L32" s="476">
        <v>0</v>
      </c>
      <c r="M32" s="477">
        <v>0</v>
      </c>
      <c r="N32" s="472">
        <v>0</v>
      </c>
      <c r="O32" s="473">
        <v>0</v>
      </c>
      <c r="P32" s="473">
        <v>0</v>
      </c>
      <c r="Q32" s="474">
        <v>0</v>
      </c>
    </row>
    <row r="33" spans="1:17">
      <c r="A33" s="407" t="s">
        <v>257</v>
      </c>
      <c r="B33" s="408" t="s">
        <v>4</v>
      </c>
      <c r="C33" s="408" t="s">
        <v>245</v>
      </c>
      <c r="D33" s="408" t="s">
        <v>246</v>
      </c>
      <c r="E33" s="408">
        <v>2</v>
      </c>
      <c r="F33" s="408">
        <v>2</v>
      </c>
      <c r="G33" s="408">
        <v>4</v>
      </c>
      <c r="H33" s="408">
        <v>2</v>
      </c>
      <c r="I33" s="418">
        <v>3</v>
      </c>
      <c r="J33" s="419">
        <v>2</v>
      </c>
      <c r="K33" s="475">
        <v>3</v>
      </c>
      <c r="L33" s="476">
        <v>3</v>
      </c>
      <c r="M33" s="477">
        <v>3</v>
      </c>
      <c r="N33" s="472">
        <v>3</v>
      </c>
      <c r="O33" s="473">
        <v>3</v>
      </c>
      <c r="P33" s="473">
        <v>3</v>
      </c>
      <c r="Q33" s="474">
        <v>3</v>
      </c>
    </row>
    <row r="34" spans="1:17">
      <c r="A34" s="407" t="s">
        <v>258</v>
      </c>
      <c r="B34" s="408" t="s">
        <v>4</v>
      </c>
      <c r="C34" s="408" t="s">
        <v>245</v>
      </c>
      <c r="D34" s="408" t="s">
        <v>246</v>
      </c>
      <c r="E34" s="408">
        <v>2</v>
      </c>
      <c r="F34" s="408">
        <v>2</v>
      </c>
      <c r="G34" s="408">
        <v>13</v>
      </c>
      <c r="H34" s="408">
        <v>13</v>
      </c>
      <c r="I34" s="418">
        <v>13</v>
      </c>
      <c r="J34" s="419">
        <v>1</v>
      </c>
      <c r="K34" s="475">
        <v>1</v>
      </c>
      <c r="L34" s="476">
        <v>2</v>
      </c>
      <c r="M34" s="477">
        <v>3</v>
      </c>
      <c r="N34" s="472">
        <v>3</v>
      </c>
      <c r="O34" s="473">
        <v>3</v>
      </c>
      <c r="P34" s="473">
        <v>3</v>
      </c>
      <c r="Q34" s="474">
        <v>3</v>
      </c>
    </row>
    <row r="35" spans="1:17">
      <c r="A35" s="407" t="s">
        <v>259</v>
      </c>
      <c r="B35" s="408" t="s">
        <v>4</v>
      </c>
      <c r="C35" s="408" t="s">
        <v>245</v>
      </c>
      <c r="D35" s="408" t="s">
        <v>246</v>
      </c>
      <c r="E35" s="408">
        <v>0</v>
      </c>
      <c r="F35" s="408">
        <v>0</v>
      </c>
      <c r="G35" s="408">
        <v>0</v>
      </c>
      <c r="H35" s="408">
        <v>0</v>
      </c>
      <c r="I35" s="418">
        <v>0</v>
      </c>
      <c r="J35" s="419">
        <v>0</v>
      </c>
      <c r="K35" s="475">
        <v>0</v>
      </c>
      <c r="L35" s="476">
        <v>0</v>
      </c>
      <c r="M35" s="477">
        <v>0</v>
      </c>
      <c r="N35" s="472">
        <v>0</v>
      </c>
      <c r="O35" s="473">
        <v>0</v>
      </c>
      <c r="P35" s="473">
        <v>0</v>
      </c>
      <c r="Q35" s="474">
        <v>0</v>
      </c>
    </row>
    <row r="36" spans="1:17">
      <c r="A36" s="407" t="s">
        <v>260</v>
      </c>
      <c r="B36" s="408" t="s">
        <v>4</v>
      </c>
      <c r="C36" s="408"/>
      <c r="D36" s="408" t="s">
        <v>246</v>
      </c>
      <c r="E36" s="408">
        <v>2</v>
      </c>
      <c r="F36" s="408">
        <v>2</v>
      </c>
      <c r="G36" s="408">
        <v>2</v>
      </c>
      <c r="H36" s="408">
        <v>2</v>
      </c>
      <c r="I36" s="418">
        <v>0</v>
      </c>
      <c r="J36" s="419">
        <v>0</v>
      </c>
      <c r="K36" s="475">
        <v>0</v>
      </c>
      <c r="L36" s="476">
        <v>0</v>
      </c>
      <c r="M36" s="477">
        <v>0</v>
      </c>
      <c r="N36" s="472">
        <v>0</v>
      </c>
      <c r="O36" s="473">
        <v>0</v>
      </c>
      <c r="P36" s="473">
        <v>0</v>
      </c>
      <c r="Q36" s="474">
        <v>0</v>
      </c>
    </row>
    <row r="37" spans="1:17">
      <c r="A37" s="459" t="s">
        <v>261</v>
      </c>
      <c r="B37" s="460"/>
      <c r="C37" s="460"/>
      <c r="D37" s="460"/>
      <c r="E37" s="460"/>
      <c r="F37" s="460"/>
      <c r="G37" s="460"/>
      <c r="H37" s="460"/>
      <c r="I37" s="461"/>
      <c r="J37" s="482"/>
      <c r="K37" s="482"/>
      <c r="L37" s="482"/>
      <c r="M37" s="483"/>
      <c r="N37" s="484"/>
      <c r="O37" s="460"/>
      <c r="P37" s="460"/>
      <c r="Q37" s="485"/>
    </row>
    <row r="38" spans="1:17">
      <c r="A38" s="468" t="s">
        <v>262</v>
      </c>
      <c r="B38" s="408" t="s">
        <v>4</v>
      </c>
      <c r="C38" s="408" t="s">
        <v>245</v>
      </c>
      <c r="D38" s="408" t="s">
        <v>232</v>
      </c>
      <c r="E38" s="408">
        <v>0</v>
      </c>
      <c r="F38" s="408">
        <v>0</v>
      </c>
      <c r="G38" s="408">
        <v>0</v>
      </c>
      <c r="H38" s="408">
        <v>0</v>
      </c>
      <c r="I38" s="418">
        <v>0</v>
      </c>
      <c r="J38" s="419">
        <v>0</v>
      </c>
      <c r="K38" s="475">
        <v>0</v>
      </c>
      <c r="L38" s="475">
        <v>0</v>
      </c>
      <c r="M38" s="478">
        <v>0</v>
      </c>
      <c r="N38" s="486">
        <v>0</v>
      </c>
      <c r="O38" s="473">
        <v>0</v>
      </c>
      <c r="P38" s="473">
        <v>0</v>
      </c>
      <c r="Q38" s="487">
        <v>0</v>
      </c>
    </row>
    <row r="39" spans="1:17">
      <c r="A39" s="468" t="s">
        <v>263</v>
      </c>
      <c r="B39" s="408" t="s">
        <v>4</v>
      </c>
      <c r="C39" s="408" t="s">
        <v>245</v>
      </c>
      <c r="D39" s="408" t="s">
        <v>246</v>
      </c>
      <c r="E39" s="408">
        <v>77</v>
      </c>
      <c r="F39" s="408">
        <v>77</v>
      </c>
      <c r="G39" s="408">
        <v>83</v>
      </c>
      <c r="H39" s="408">
        <v>111</v>
      </c>
      <c r="I39" s="418">
        <v>99</v>
      </c>
      <c r="J39" s="419">
        <v>109</v>
      </c>
      <c r="K39" s="486">
        <f>118+35</f>
        <v>153</v>
      </c>
      <c r="L39" s="486">
        <f>118+35</f>
        <v>153</v>
      </c>
      <c r="M39" s="486">
        <f>118+35</f>
        <v>153</v>
      </c>
      <c r="N39" s="486">
        <f>118+35</f>
        <v>153</v>
      </c>
      <c r="O39" s="488">
        <v>59</v>
      </c>
      <c r="P39" s="473">
        <v>59</v>
      </c>
      <c r="Q39" s="487">
        <v>59</v>
      </c>
    </row>
    <row r="40" spans="1:17">
      <c r="A40" s="407" t="s">
        <v>264</v>
      </c>
      <c r="B40" s="408" t="s">
        <v>4</v>
      </c>
      <c r="C40" s="408" t="s">
        <v>245</v>
      </c>
      <c r="D40" s="408" t="s">
        <v>246</v>
      </c>
      <c r="E40" s="408">
        <v>58</v>
      </c>
      <c r="F40" s="408">
        <v>58</v>
      </c>
      <c r="G40" s="408">
        <v>64</v>
      </c>
      <c r="H40" s="408">
        <v>87</v>
      </c>
      <c r="I40" s="418">
        <v>80</v>
      </c>
      <c r="J40" s="419">
        <v>78</v>
      </c>
      <c r="K40" s="475">
        <f>78+14+26</f>
        <v>118</v>
      </c>
      <c r="L40" s="475">
        <v>118</v>
      </c>
      <c r="M40" s="489">
        <v>118</v>
      </c>
      <c r="N40" s="486">
        <v>118</v>
      </c>
      <c r="O40" s="488">
        <v>51</v>
      </c>
      <c r="P40" s="473">
        <v>51</v>
      </c>
      <c r="Q40" s="487">
        <v>51</v>
      </c>
    </row>
    <row r="41" spans="1:17" ht="15" thickBot="1">
      <c r="A41" s="490" t="s">
        <v>265</v>
      </c>
      <c r="B41" s="491" t="s">
        <v>4</v>
      </c>
      <c r="C41" s="491" t="s">
        <v>245</v>
      </c>
      <c r="D41" s="491" t="s">
        <v>246</v>
      </c>
      <c r="E41" s="491">
        <v>19</v>
      </c>
      <c r="F41" s="491">
        <v>19</v>
      </c>
      <c r="G41" s="491">
        <v>19</v>
      </c>
      <c r="H41" s="491">
        <v>24</v>
      </c>
      <c r="I41" s="492">
        <v>19</v>
      </c>
      <c r="J41" s="450">
        <v>31</v>
      </c>
      <c r="K41" s="493">
        <f>31+4</f>
        <v>35</v>
      </c>
      <c r="L41" s="493">
        <v>35</v>
      </c>
      <c r="M41" s="494">
        <v>35</v>
      </c>
      <c r="N41" s="495">
        <v>35</v>
      </c>
      <c r="O41" s="496">
        <v>8</v>
      </c>
      <c r="P41" s="497">
        <v>8</v>
      </c>
      <c r="Q41" s="498">
        <v>8</v>
      </c>
    </row>
  </sheetData>
  <mergeCells count="7">
    <mergeCell ref="A1:Q1"/>
    <mergeCell ref="A8:A10"/>
    <mergeCell ref="B8:B10"/>
    <mergeCell ref="C8:C10"/>
    <mergeCell ref="D8:D10"/>
    <mergeCell ref="J8:Q8"/>
    <mergeCell ref="N9:Q9"/>
  </mergeCells>
  <pageMargins left="0.51181102362204722" right="0" top="0.35433070866141736" bottom="0.15748031496062992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zoomScaleNormal="75" zoomScaleSheetLayoutView="100" workbookViewId="0">
      <selection activeCell="F53" sqref="F53"/>
    </sheetView>
  </sheetViews>
  <sheetFormatPr baseColWidth="10" defaultRowHeight="12.75"/>
  <cols>
    <col min="1" max="1" width="57.7109375" style="353" customWidth="1"/>
    <col min="2" max="3" width="10.7109375" style="353" customWidth="1"/>
    <col min="4" max="5" width="10.7109375" style="353" hidden="1" customWidth="1"/>
    <col min="6" max="6" width="12.42578125" style="353" customWidth="1"/>
    <col min="7" max="11" width="10.7109375" style="353" customWidth="1"/>
    <col min="12" max="13" width="10.7109375" style="353" hidden="1" customWidth="1"/>
    <col min="14" max="14" width="10.42578125" style="353" hidden="1" customWidth="1"/>
    <col min="15" max="16384" width="11.42578125" style="353"/>
  </cols>
  <sheetData>
    <row r="1" spans="1:15" s="341" customFormat="1" ht="16.5" thickBot="1">
      <c r="A1" s="557" t="s">
        <v>27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9"/>
    </row>
    <row r="2" spans="1:15" s="341" customFormat="1" ht="15" customHeight="1">
      <c r="A2" s="560" t="s">
        <v>213</v>
      </c>
      <c r="B2" s="561"/>
      <c r="C2" s="561"/>
      <c r="D2" s="342"/>
      <c r="E2" s="342"/>
      <c r="F2" s="343"/>
      <c r="G2" s="343"/>
      <c r="H2" s="343"/>
      <c r="I2" s="343"/>
      <c r="J2" s="343"/>
      <c r="K2" s="344"/>
      <c r="L2" s="343"/>
      <c r="M2" s="343"/>
      <c r="N2" s="343"/>
    </row>
    <row r="3" spans="1:15" s="341" customFormat="1" ht="15" customHeight="1">
      <c r="A3" s="345" t="s">
        <v>35</v>
      </c>
      <c r="B3" s="346"/>
      <c r="C3" s="347"/>
      <c r="D3" s="343"/>
      <c r="E3" s="343"/>
      <c r="F3" s="343"/>
      <c r="G3" s="343"/>
      <c r="H3" s="343"/>
      <c r="I3" s="343"/>
      <c r="J3" s="343"/>
      <c r="K3" s="344"/>
      <c r="L3" s="343"/>
      <c r="M3" s="343"/>
      <c r="N3" s="343"/>
    </row>
    <row r="4" spans="1:15" s="341" customFormat="1" ht="15" customHeight="1">
      <c r="A4" s="345" t="s">
        <v>214</v>
      </c>
      <c r="B4" s="346"/>
      <c r="C4" s="347"/>
      <c r="D4" s="343"/>
      <c r="E4" s="343"/>
      <c r="F4" s="343"/>
      <c r="G4" s="343"/>
      <c r="H4" s="343"/>
      <c r="I4" s="343"/>
      <c r="J4" s="343"/>
      <c r="K4" s="344"/>
      <c r="L4" s="343"/>
      <c r="M4" s="343"/>
      <c r="N4" s="343"/>
    </row>
    <row r="5" spans="1:15" s="341" customFormat="1" ht="15" customHeight="1">
      <c r="A5" s="345" t="s">
        <v>215</v>
      </c>
      <c r="B5" s="346"/>
      <c r="C5" s="347"/>
      <c r="D5" s="343"/>
      <c r="E5" s="343"/>
      <c r="F5" s="343"/>
      <c r="G5" s="343"/>
      <c r="H5" s="343"/>
      <c r="I5" s="343"/>
      <c r="J5" s="343"/>
      <c r="K5" s="344"/>
      <c r="L5" s="343"/>
      <c r="M5" s="343"/>
      <c r="N5" s="343"/>
    </row>
    <row r="6" spans="1:15" ht="13.5" thickBot="1">
      <c r="A6" s="348"/>
      <c r="B6" s="349"/>
      <c r="C6" s="349"/>
      <c r="D6" s="350"/>
      <c r="E6" s="350"/>
      <c r="F6" s="350"/>
      <c r="G6" s="350"/>
      <c r="H6" s="350"/>
      <c r="I6" s="350"/>
      <c r="J6" s="350"/>
      <c r="K6" s="351"/>
      <c r="L6" s="350"/>
      <c r="M6" s="350"/>
      <c r="N6" s="352"/>
    </row>
    <row r="7" spans="1:15">
      <c r="A7" s="562" t="s">
        <v>3</v>
      </c>
      <c r="B7" s="545" t="s">
        <v>0</v>
      </c>
      <c r="C7" s="545" t="s">
        <v>1</v>
      </c>
      <c r="D7" s="354"/>
      <c r="E7" s="354"/>
      <c r="F7" s="565"/>
      <c r="G7" s="565"/>
      <c r="H7" s="565"/>
      <c r="I7" s="565"/>
      <c r="J7" s="565"/>
      <c r="K7" s="566"/>
      <c r="L7" s="355"/>
      <c r="M7" s="356"/>
      <c r="N7" s="356"/>
    </row>
    <row r="8" spans="1:15">
      <c r="A8" s="563"/>
      <c r="B8" s="546"/>
      <c r="C8" s="546"/>
      <c r="D8" s="357"/>
      <c r="E8" s="357">
        <v>2006</v>
      </c>
      <c r="F8" s="3">
        <v>2019</v>
      </c>
      <c r="G8" s="3">
        <v>2020</v>
      </c>
      <c r="H8" s="522">
        <v>2020</v>
      </c>
      <c r="I8" s="523"/>
      <c r="J8" s="523"/>
      <c r="K8" s="524"/>
      <c r="L8" s="136">
        <v>2015</v>
      </c>
      <c r="M8" s="5">
        <v>2016</v>
      </c>
      <c r="N8" s="5"/>
    </row>
    <row r="9" spans="1:15" ht="33.75" customHeight="1" thickBot="1">
      <c r="A9" s="564"/>
      <c r="B9" s="547"/>
      <c r="C9" s="547"/>
      <c r="D9" s="358"/>
      <c r="E9" s="358" t="s">
        <v>22</v>
      </c>
      <c r="F9" s="358" t="s">
        <v>22</v>
      </c>
      <c r="G9" s="358" t="s">
        <v>2</v>
      </c>
      <c r="H9" s="358" t="s">
        <v>23</v>
      </c>
      <c r="I9" s="358" t="s">
        <v>25</v>
      </c>
      <c r="J9" s="358" t="s">
        <v>26</v>
      </c>
      <c r="K9" s="359" t="s">
        <v>28</v>
      </c>
      <c r="L9" s="360" t="s">
        <v>2</v>
      </c>
      <c r="M9" s="359" t="s">
        <v>2</v>
      </c>
      <c r="N9" s="359"/>
    </row>
    <row r="10" spans="1:15" ht="13.5" thickBot="1">
      <c r="A10" s="361" t="s">
        <v>216</v>
      </c>
      <c r="B10" s="362"/>
      <c r="C10" s="362"/>
      <c r="D10" s="362"/>
      <c r="E10" s="362"/>
      <c r="F10" s="363"/>
      <c r="G10" s="364"/>
      <c r="H10" s="365"/>
      <c r="I10" s="365"/>
      <c r="J10" s="365"/>
      <c r="K10" s="366"/>
      <c r="L10" s="367"/>
      <c r="M10" s="368"/>
      <c r="N10" s="367"/>
    </row>
    <row r="11" spans="1:15" s="380" customFormat="1">
      <c r="A11" s="369" t="s">
        <v>217</v>
      </c>
      <c r="B11" s="370" t="s">
        <v>4</v>
      </c>
      <c r="C11" s="370" t="s">
        <v>218</v>
      </c>
      <c r="D11" s="370"/>
      <c r="E11" s="371"/>
      <c r="F11" s="372">
        <v>461</v>
      </c>
      <c r="G11" s="373">
        <v>471</v>
      </c>
      <c r="H11" s="373">
        <v>75</v>
      </c>
      <c r="I11" s="372">
        <v>116</v>
      </c>
      <c r="J11" s="374">
        <v>84</v>
      </c>
      <c r="K11" s="375">
        <v>100</v>
      </c>
      <c r="L11" s="376"/>
      <c r="M11" s="377"/>
      <c r="N11" s="378"/>
      <c r="O11" s="379"/>
    </row>
    <row r="12" spans="1:15" s="380" customFormat="1" ht="13.5" thickBot="1">
      <c r="A12" s="381" t="s">
        <v>219</v>
      </c>
      <c r="B12" s="382" t="s">
        <v>4</v>
      </c>
      <c r="C12" s="382" t="s">
        <v>218</v>
      </c>
      <c r="D12" s="382"/>
      <c r="E12" s="383"/>
      <c r="F12" s="384">
        <v>650</v>
      </c>
      <c r="G12" s="385">
        <v>600</v>
      </c>
      <c r="H12" s="385">
        <v>100</v>
      </c>
      <c r="I12" s="384">
        <v>200</v>
      </c>
      <c r="J12" s="386">
        <v>250</v>
      </c>
      <c r="K12" s="387">
        <v>150</v>
      </c>
      <c r="L12" s="388"/>
      <c r="M12" s="389"/>
      <c r="N12" s="390"/>
      <c r="O12" s="379"/>
    </row>
    <row r="13" spans="1:15" ht="27" customHeight="1" thickBot="1">
      <c r="A13" s="554"/>
      <c r="B13" s="555"/>
      <c r="C13" s="555"/>
      <c r="D13" s="555"/>
      <c r="E13" s="555"/>
      <c r="F13" s="555"/>
      <c r="G13" s="555"/>
      <c r="H13" s="555"/>
      <c r="I13" s="555"/>
      <c r="J13" s="555"/>
      <c r="K13" s="556"/>
    </row>
    <row r="24" ht="24.75" customHeight="1"/>
    <row r="54" ht="31.5" customHeight="1"/>
    <row r="68" ht="24" customHeight="1"/>
    <row r="73" ht="24.75" customHeight="1"/>
    <row r="81" ht="31.5" customHeight="1"/>
    <row r="83" ht="24" customHeight="1"/>
    <row r="90" ht="35.25" customHeight="1"/>
    <row r="92" ht="22.5" customHeight="1"/>
    <row r="95" ht="18" customHeight="1"/>
    <row r="97" ht="33.75" customHeight="1"/>
    <row r="99" ht="21" customHeight="1"/>
    <row r="100" ht="26.25" customHeight="1"/>
    <row r="101" ht="22.5" customHeight="1"/>
    <row r="103" ht="35.25" customHeight="1"/>
    <row r="107" ht="22.5" customHeight="1"/>
    <row r="109" ht="25.5" customHeight="1"/>
    <row r="116" ht="24.75" customHeight="1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selection activeCell="F53" sqref="F53"/>
    </sheetView>
  </sheetViews>
  <sheetFormatPr baseColWidth="10" defaultRowHeight="15"/>
  <cols>
    <col min="1" max="1" width="12.5703125" style="280" customWidth="1"/>
    <col min="2" max="2" width="51.28515625" style="280" customWidth="1"/>
    <col min="3" max="3" width="9.85546875" style="280" customWidth="1"/>
    <col min="4" max="4" width="11" style="280" customWidth="1"/>
    <col min="5" max="6" width="17.5703125" style="280" bestFit="1" customWidth="1"/>
    <col min="7" max="7" width="17.5703125" style="281" bestFit="1" customWidth="1"/>
    <col min="8" max="8" width="17.5703125" style="280" bestFit="1" customWidth="1"/>
    <col min="9" max="9" width="18.140625" style="280" customWidth="1"/>
    <col min="10" max="12" width="17.5703125" style="280" bestFit="1" customWidth="1"/>
    <col min="13" max="14" width="18.5703125" style="280" bestFit="1" customWidth="1"/>
    <col min="15" max="15" width="17.5703125" style="280" bestFit="1" customWidth="1"/>
    <col min="16" max="16384" width="11.42578125" style="280"/>
  </cols>
  <sheetData>
    <row r="1" spans="1:16">
      <c r="A1" s="574" t="s">
        <v>201</v>
      </c>
      <c r="B1" s="575"/>
      <c r="C1" s="578" t="s">
        <v>200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82"/>
    </row>
    <row r="2" spans="1:16">
      <c r="A2" s="574" t="s">
        <v>199</v>
      </c>
      <c r="B2" s="575"/>
      <c r="C2" s="583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5"/>
    </row>
    <row r="3" spans="1:16">
      <c r="A3" s="574" t="s">
        <v>198</v>
      </c>
      <c r="B3" s="575"/>
      <c r="C3" s="580" t="s">
        <v>197</v>
      </c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6"/>
    </row>
    <row r="4" spans="1:16">
      <c r="A4" s="570" t="s">
        <v>196</v>
      </c>
      <c r="B4" s="576"/>
      <c r="C4" s="587" t="s">
        <v>195</v>
      </c>
      <c r="D4" s="587" t="s">
        <v>194</v>
      </c>
      <c r="E4" s="568">
        <v>2018</v>
      </c>
      <c r="F4" s="568">
        <v>2019</v>
      </c>
      <c r="G4" s="568">
        <v>2020</v>
      </c>
      <c r="H4" s="578">
        <v>2020</v>
      </c>
      <c r="I4" s="579"/>
      <c r="J4" s="579"/>
      <c r="K4" s="579"/>
      <c r="L4" s="567">
        <v>2020</v>
      </c>
      <c r="M4" s="568">
        <v>2021</v>
      </c>
      <c r="N4" s="568">
        <v>2022</v>
      </c>
    </row>
    <row r="5" spans="1:16">
      <c r="A5" s="577"/>
      <c r="B5" s="576"/>
      <c r="C5" s="588"/>
      <c r="D5" s="589"/>
      <c r="E5" s="569"/>
      <c r="F5" s="569"/>
      <c r="G5" s="569"/>
      <c r="H5" s="580"/>
      <c r="I5" s="581"/>
      <c r="J5" s="581"/>
      <c r="K5" s="581"/>
      <c r="L5" s="567"/>
      <c r="M5" s="569"/>
      <c r="N5" s="569"/>
    </row>
    <row r="6" spans="1:16" ht="25.5">
      <c r="A6" s="577"/>
      <c r="B6" s="576"/>
      <c r="C6" s="588"/>
      <c r="D6" s="589"/>
      <c r="E6" s="314" t="s">
        <v>189</v>
      </c>
      <c r="F6" s="314" t="s">
        <v>189</v>
      </c>
      <c r="G6" s="314" t="s">
        <v>188</v>
      </c>
      <c r="H6" s="314" t="s">
        <v>193</v>
      </c>
      <c r="I6" s="314" t="s">
        <v>192</v>
      </c>
      <c r="J6" s="314" t="s">
        <v>191</v>
      </c>
      <c r="K6" s="314" t="s">
        <v>190</v>
      </c>
      <c r="L6" s="314" t="s">
        <v>189</v>
      </c>
      <c r="M6" s="314" t="s">
        <v>188</v>
      </c>
      <c r="N6" s="314" t="s">
        <v>188</v>
      </c>
    </row>
    <row r="7" spans="1:16">
      <c r="A7" s="570" t="s">
        <v>187</v>
      </c>
      <c r="B7" s="288" t="s">
        <v>186</v>
      </c>
      <c r="C7" s="287" t="s">
        <v>4</v>
      </c>
      <c r="D7" s="287" t="s">
        <v>145</v>
      </c>
      <c r="E7" s="294">
        <v>25811061</v>
      </c>
      <c r="F7" s="294">
        <v>27792952</v>
      </c>
      <c r="G7" s="294">
        <v>30572247.200000003</v>
      </c>
      <c r="H7" s="313">
        <v>5846570</v>
      </c>
      <c r="I7" s="312">
        <v>2691920</v>
      </c>
      <c r="J7" s="312">
        <v>7177230</v>
      </c>
      <c r="K7" s="312">
        <v>6842498</v>
      </c>
      <c r="L7" s="311">
        <v>22558218</v>
      </c>
      <c r="M7" s="310">
        <v>31403176.200000003</v>
      </c>
      <c r="N7" s="310">
        <v>34543493.820000008</v>
      </c>
      <c r="O7" s="284"/>
      <c r="P7" s="307"/>
    </row>
    <row r="8" spans="1:16">
      <c r="A8" s="570"/>
      <c r="B8" s="288" t="s">
        <v>185</v>
      </c>
      <c r="C8" s="287" t="s">
        <v>148</v>
      </c>
      <c r="D8" s="287" t="s">
        <v>145</v>
      </c>
      <c r="E8" s="294">
        <v>2042980576.6799998</v>
      </c>
      <c r="F8" s="294">
        <v>2730325741.7536659</v>
      </c>
      <c r="G8" s="285">
        <v>2940831658.5500002</v>
      </c>
      <c r="H8" s="285">
        <v>710702242.57805407</v>
      </c>
      <c r="I8" s="285">
        <v>294233869.80054486</v>
      </c>
      <c r="J8" s="285">
        <v>969730758.37273526</v>
      </c>
      <c r="K8" s="285">
        <v>1153035476.0008726</v>
      </c>
      <c r="L8" s="285">
        <v>3127702346.7522068</v>
      </c>
      <c r="M8" s="285">
        <v>3528997990.2600002</v>
      </c>
      <c r="N8" s="285">
        <v>4234797588.3120003</v>
      </c>
      <c r="O8" s="284"/>
      <c r="P8" s="307"/>
    </row>
    <row r="9" spans="1:16">
      <c r="A9" s="570"/>
      <c r="B9" s="288" t="s">
        <v>184</v>
      </c>
      <c r="C9" s="287" t="s">
        <v>148</v>
      </c>
      <c r="D9" s="287" t="s">
        <v>145</v>
      </c>
      <c r="E9" s="294">
        <v>147731312</v>
      </c>
      <c r="F9" s="294">
        <v>190143025</v>
      </c>
      <c r="G9" s="285">
        <v>303885412.39999998</v>
      </c>
      <c r="H9" s="309">
        <v>42984695</v>
      </c>
      <c r="I9" s="285">
        <v>0</v>
      </c>
      <c r="J9" s="308">
        <v>0</v>
      </c>
      <c r="K9" s="285">
        <v>0</v>
      </c>
      <c r="L9" s="285">
        <v>42984695</v>
      </c>
      <c r="M9" s="285">
        <v>364662494.87999994</v>
      </c>
      <c r="N9" s="285">
        <v>437594993.85599989</v>
      </c>
      <c r="O9" s="284"/>
      <c r="P9" s="307"/>
    </row>
    <row r="10" spans="1:16">
      <c r="A10" s="570"/>
      <c r="B10" s="293" t="s">
        <v>183</v>
      </c>
      <c r="C10" s="292" t="s">
        <v>4</v>
      </c>
      <c r="D10" s="292" t="s">
        <v>145</v>
      </c>
      <c r="E10" s="289">
        <v>639</v>
      </c>
      <c r="F10" s="289">
        <v>603</v>
      </c>
      <c r="G10" s="289">
        <v>603</v>
      </c>
      <c r="H10" s="289">
        <v>603</v>
      </c>
      <c r="I10" s="289">
        <v>603</v>
      </c>
      <c r="J10" s="289">
        <v>603</v>
      </c>
      <c r="K10" s="289">
        <v>603</v>
      </c>
      <c r="L10" s="289">
        <v>603</v>
      </c>
      <c r="M10" s="289">
        <v>603</v>
      </c>
      <c r="N10" s="289">
        <v>603</v>
      </c>
      <c r="O10" s="284"/>
    </row>
    <row r="11" spans="1:16">
      <c r="A11" s="570"/>
      <c r="B11" s="288" t="s">
        <v>182</v>
      </c>
      <c r="C11" s="287" t="s">
        <v>148</v>
      </c>
      <c r="D11" s="287" t="s">
        <v>145</v>
      </c>
      <c r="E11" s="294">
        <v>1194437784</v>
      </c>
      <c r="F11" s="294">
        <v>1677691190</v>
      </c>
      <c r="G11" s="285">
        <v>1866277119.1500001</v>
      </c>
      <c r="H11" s="285">
        <v>410469020</v>
      </c>
      <c r="I11" s="285">
        <v>0</v>
      </c>
      <c r="J11" s="285">
        <v>0</v>
      </c>
      <c r="K11" s="303">
        <v>201953520</v>
      </c>
      <c r="L11" s="285">
        <v>612422540</v>
      </c>
      <c r="M11" s="285">
        <v>2239532542.98</v>
      </c>
      <c r="N11" s="285">
        <v>2687439051.5759997</v>
      </c>
      <c r="O11" s="284"/>
    </row>
    <row r="12" spans="1:16">
      <c r="A12" s="570"/>
      <c r="B12" s="288" t="s">
        <v>181</v>
      </c>
      <c r="C12" s="287" t="s">
        <v>177</v>
      </c>
      <c r="D12" s="287" t="s">
        <v>145</v>
      </c>
      <c r="E12" s="294">
        <v>1869229.7089201878</v>
      </c>
      <c r="F12" s="294">
        <v>2782240.7794361524</v>
      </c>
      <c r="G12" s="285">
        <v>3094986.9305970152</v>
      </c>
      <c r="H12" s="285">
        <v>680711.47595356556</v>
      </c>
      <c r="I12" s="305">
        <v>0</v>
      </c>
      <c r="J12" s="305">
        <v>0</v>
      </c>
      <c r="K12" s="305">
        <v>334914.62686567166</v>
      </c>
      <c r="L12" s="305">
        <v>1015626.1028192372</v>
      </c>
      <c r="M12" s="285">
        <v>3713984.3167164181</v>
      </c>
      <c r="N12" s="285">
        <v>4456781.1800597012</v>
      </c>
      <c r="O12" s="284"/>
    </row>
    <row r="13" spans="1:16">
      <c r="A13" s="570"/>
      <c r="B13" s="293" t="s">
        <v>180</v>
      </c>
      <c r="C13" s="292" t="s">
        <v>4</v>
      </c>
      <c r="D13" s="292" t="s">
        <v>145</v>
      </c>
      <c r="E13" s="289">
        <v>1148</v>
      </c>
      <c r="F13" s="289">
        <v>1148</v>
      </c>
      <c r="G13" s="306">
        <v>1148</v>
      </c>
      <c r="H13" s="306">
        <v>1148</v>
      </c>
      <c r="I13" s="289">
        <v>1148</v>
      </c>
      <c r="J13" s="289">
        <v>1148</v>
      </c>
      <c r="K13" s="289">
        <v>1148</v>
      </c>
      <c r="L13" s="289">
        <v>1148</v>
      </c>
      <c r="M13" s="289">
        <v>1148</v>
      </c>
      <c r="N13" s="289">
        <v>1148</v>
      </c>
      <c r="O13" s="284"/>
    </row>
    <row r="14" spans="1:16">
      <c r="A14" s="570"/>
      <c r="B14" s="288" t="s">
        <v>179</v>
      </c>
      <c r="C14" s="287" t="s">
        <v>148</v>
      </c>
      <c r="D14" s="287" t="s">
        <v>145</v>
      </c>
      <c r="E14" s="302">
        <v>2397910459</v>
      </c>
      <c r="F14" s="302">
        <v>3194863339</v>
      </c>
      <c r="G14" s="285">
        <v>3777118172.02</v>
      </c>
      <c r="H14" s="303">
        <v>832530895</v>
      </c>
      <c r="I14" s="305">
        <v>0</v>
      </c>
      <c r="J14" s="305">
        <v>0</v>
      </c>
      <c r="K14" s="303">
        <v>360967130</v>
      </c>
      <c r="L14" s="303">
        <v>1193498025</v>
      </c>
      <c r="M14" s="303">
        <v>4532541806.4239998</v>
      </c>
      <c r="N14" s="285">
        <v>5439050167.7087994</v>
      </c>
      <c r="O14" s="284"/>
    </row>
    <row r="15" spans="1:16">
      <c r="A15" s="570"/>
      <c r="B15" s="288" t="s">
        <v>178</v>
      </c>
      <c r="C15" s="287" t="s">
        <v>177</v>
      </c>
      <c r="D15" s="287" t="s">
        <v>176</v>
      </c>
      <c r="E15" s="302">
        <v>2088772.1768292682</v>
      </c>
      <c r="F15" s="302">
        <v>2782982.0026132404</v>
      </c>
      <c r="G15" s="303">
        <v>3290172.6237108014</v>
      </c>
      <c r="H15" s="303">
        <v>725201.12804878049</v>
      </c>
      <c r="I15" s="305">
        <v>0</v>
      </c>
      <c r="J15" s="305">
        <v>0</v>
      </c>
      <c r="K15" s="303">
        <v>314431.29790940764</v>
      </c>
      <c r="L15" s="303">
        <v>1039632.4259581881</v>
      </c>
      <c r="M15" s="303">
        <v>3948207.1484529614</v>
      </c>
      <c r="N15" s="285">
        <v>4737848.5781435538</v>
      </c>
      <c r="O15" s="284"/>
    </row>
    <row r="16" spans="1:16">
      <c r="A16" s="570"/>
      <c r="B16" s="288" t="s">
        <v>175</v>
      </c>
      <c r="C16" s="287" t="s">
        <v>4</v>
      </c>
      <c r="D16" s="304" t="s">
        <v>145</v>
      </c>
      <c r="E16" s="294">
        <v>0</v>
      </c>
      <c r="F16" s="294">
        <v>0</v>
      </c>
      <c r="G16" s="294">
        <v>0</v>
      </c>
      <c r="H16" s="294">
        <v>0</v>
      </c>
      <c r="I16" s="294">
        <v>0</v>
      </c>
      <c r="J16" s="294">
        <v>0</v>
      </c>
      <c r="K16" s="304">
        <v>0</v>
      </c>
      <c r="L16" s="304">
        <v>0</v>
      </c>
      <c r="M16" s="304">
        <v>0</v>
      </c>
      <c r="N16" s="304">
        <v>0</v>
      </c>
      <c r="O16" s="284"/>
    </row>
    <row r="17" spans="1:16">
      <c r="A17" s="570"/>
      <c r="B17" s="288" t="s">
        <v>174</v>
      </c>
      <c r="C17" s="287" t="s">
        <v>4</v>
      </c>
      <c r="D17" s="287" t="s">
        <v>145</v>
      </c>
      <c r="E17" s="294">
        <v>19</v>
      </c>
      <c r="F17" s="294">
        <v>17</v>
      </c>
      <c r="G17" s="294">
        <v>20</v>
      </c>
      <c r="H17" s="299">
        <v>1</v>
      </c>
      <c r="I17" s="294">
        <v>0</v>
      </c>
      <c r="J17" s="294">
        <v>0</v>
      </c>
      <c r="K17" s="294">
        <v>4</v>
      </c>
      <c r="L17" s="294">
        <v>5</v>
      </c>
      <c r="M17" s="294">
        <v>20</v>
      </c>
      <c r="N17" s="294">
        <v>20</v>
      </c>
      <c r="O17" s="284"/>
    </row>
    <row r="18" spans="1:16">
      <c r="A18" s="570"/>
      <c r="B18" s="288" t="s">
        <v>173</v>
      </c>
      <c r="C18" s="297" t="s">
        <v>148</v>
      </c>
      <c r="D18" s="297" t="s">
        <v>145</v>
      </c>
      <c r="E18" s="295">
        <v>4746993.5999999996</v>
      </c>
      <c r="F18" s="295">
        <v>7937580.0999999996</v>
      </c>
      <c r="G18" s="285">
        <v>7298146.4699999997</v>
      </c>
      <c r="H18" s="285">
        <v>302506.75</v>
      </c>
      <c r="I18" s="285">
        <v>0</v>
      </c>
      <c r="J18" s="285">
        <v>0</v>
      </c>
      <c r="K18" s="303">
        <v>5593467.8799999999</v>
      </c>
      <c r="L18" s="302">
        <v>5895974.6299999999</v>
      </c>
      <c r="M18" s="301">
        <v>8757775.7639999986</v>
      </c>
      <c r="N18" s="285">
        <v>10509330.916799998</v>
      </c>
      <c r="O18" s="284"/>
    </row>
    <row r="19" spans="1:16">
      <c r="A19" s="570"/>
      <c r="B19" s="288" t="s">
        <v>172</v>
      </c>
      <c r="C19" s="287" t="s">
        <v>4</v>
      </c>
      <c r="D19" s="287" t="s">
        <v>145</v>
      </c>
      <c r="E19" s="294">
        <v>335</v>
      </c>
      <c r="F19" s="294">
        <v>393</v>
      </c>
      <c r="G19" s="295">
        <v>360</v>
      </c>
      <c r="H19" s="299">
        <v>70</v>
      </c>
      <c r="I19" s="294">
        <v>15</v>
      </c>
      <c r="J19" s="294">
        <v>35</v>
      </c>
      <c r="K19" s="294">
        <v>35</v>
      </c>
      <c r="L19" s="294">
        <v>155</v>
      </c>
      <c r="M19" s="294">
        <v>360</v>
      </c>
      <c r="N19" s="294">
        <v>370</v>
      </c>
      <c r="O19" s="284"/>
      <c r="P19" s="300"/>
    </row>
    <row r="20" spans="1:16">
      <c r="A20" s="570"/>
      <c r="B20" s="288" t="s">
        <v>171</v>
      </c>
      <c r="C20" s="287" t="s">
        <v>4</v>
      </c>
      <c r="D20" s="287" t="s">
        <v>145</v>
      </c>
      <c r="E20" s="294">
        <v>390</v>
      </c>
      <c r="F20" s="294">
        <v>380</v>
      </c>
      <c r="G20" s="295">
        <v>380</v>
      </c>
      <c r="H20" s="299">
        <v>82</v>
      </c>
      <c r="I20" s="294">
        <v>18</v>
      </c>
      <c r="J20" s="294">
        <v>40</v>
      </c>
      <c r="K20" s="294">
        <v>40</v>
      </c>
      <c r="L20" s="294">
        <v>180</v>
      </c>
      <c r="M20" s="294">
        <v>380</v>
      </c>
      <c r="N20" s="294">
        <v>390</v>
      </c>
      <c r="O20" s="284"/>
    </row>
    <row r="21" spans="1:16">
      <c r="A21" s="571" t="s">
        <v>170</v>
      </c>
      <c r="B21" s="293" t="s">
        <v>169</v>
      </c>
      <c r="C21" s="292"/>
      <c r="D21" s="291"/>
      <c r="E21" s="292"/>
      <c r="F21" s="292"/>
      <c r="G21" s="298"/>
      <c r="H21" s="290"/>
      <c r="I21" s="292"/>
      <c r="J21" s="292"/>
      <c r="K21" s="292"/>
      <c r="L21" s="292"/>
      <c r="M21" s="292"/>
      <c r="N21" s="292"/>
      <c r="O21" s="284"/>
    </row>
    <row r="22" spans="1:16">
      <c r="A22" s="571"/>
      <c r="B22" s="288" t="s">
        <v>168</v>
      </c>
      <c r="C22" s="297" t="s">
        <v>4</v>
      </c>
      <c r="D22" s="297" t="s">
        <v>145</v>
      </c>
      <c r="E22" s="295">
        <v>580</v>
      </c>
      <c r="F22" s="295">
        <v>582</v>
      </c>
      <c r="G22" s="295">
        <v>573</v>
      </c>
      <c r="H22" s="296">
        <v>573</v>
      </c>
      <c r="I22" s="294">
        <v>573</v>
      </c>
      <c r="J22" s="294">
        <v>570</v>
      </c>
      <c r="K22" s="295">
        <v>565</v>
      </c>
      <c r="L22" s="294">
        <v>565</v>
      </c>
      <c r="M22" s="295">
        <v>573</v>
      </c>
      <c r="N22" s="295">
        <v>573</v>
      </c>
      <c r="O22" s="284"/>
    </row>
    <row r="23" spans="1:16">
      <c r="A23" s="571"/>
      <c r="B23" s="288" t="s">
        <v>167</v>
      </c>
      <c r="C23" s="297" t="s">
        <v>4</v>
      </c>
      <c r="D23" s="297" t="s">
        <v>145</v>
      </c>
      <c r="E23" s="295">
        <v>70</v>
      </c>
      <c r="F23" s="295">
        <v>70</v>
      </c>
      <c r="G23" s="295">
        <v>69</v>
      </c>
      <c r="H23" s="296">
        <v>69</v>
      </c>
      <c r="I23" s="294">
        <v>123</v>
      </c>
      <c r="J23" s="294">
        <v>123</v>
      </c>
      <c r="K23" s="295">
        <v>121</v>
      </c>
      <c r="L23" s="294">
        <v>121</v>
      </c>
      <c r="M23" s="295">
        <v>69</v>
      </c>
      <c r="N23" s="295">
        <v>69</v>
      </c>
      <c r="O23" s="284"/>
    </row>
    <row r="24" spans="1:16">
      <c r="A24" s="571"/>
      <c r="B24" s="288" t="s">
        <v>166</v>
      </c>
      <c r="C24" s="297" t="s">
        <v>4</v>
      </c>
      <c r="D24" s="297" t="s">
        <v>145</v>
      </c>
      <c r="E24" s="295">
        <v>106</v>
      </c>
      <c r="F24" s="295">
        <v>104</v>
      </c>
      <c r="G24" s="295">
        <v>103</v>
      </c>
      <c r="H24" s="296">
        <v>103</v>
      </c>
      <c r="I24" s="294">
        <v>103</v>
      </c>
      <c r="J24" s="294">
        <v>103</v>
      </c>
      <c r="K24" s="295">
        <v>102</v>
      </c>
      <c r="L24" s="294">
        <v>102</v>
      </c>
      <c r="M24" s="295">
        <v>103</v>
      </c>
      <c r="N24" s="295">
        <v>103</v>
      </c>
      <c r="O24" s="284"/>
    </row>
    <row r="25" spans="1:16">
      <c r="A25" s="571"/>
      <c r="B25" s="288" t="s">
        <v>165</v>
      </c>
      <c r="C25" s="297" t="s">
        <v>4</v>
      </c>
      <c r="D25" s="297" t="s">
        <v>145</v>
      </c>
      <c r="E25" s="295">
        <v>459</v>
      </c>
      <c r="F25" s="295">
        <v>440</v>
      </c>
      <c r="G25" s="295">
        <v>436</v>
      </c>
      <c r="H25" s="296">
        <v>436</v>
      </c>
      <c r="I25" s="294">
        <v>433</v>
      </c>
      <c r="J25" s="294">
        <v>432</v>
      </c>
      <c r="K25" s="295">
        <v>463</v>
      </c>
      <c r="L25" s="294">
        <v>463</v>
      </c>
      <c r="M25" s="295">
        <v>436</v>
      </c>
      <c r="N25" s="295">
        <v>436</v>
      </c>
      <c r="O25" s="284"/>
    </row>
    <row r="26" spans="1:16">
      <c r="A26" s="571"/>
      <c r="B26" s="288" t="s">
        <v>164</v>
      </c>
      <c r="C26" s="297" t="s">
        <v>4</v>
      </c>
      <c r="D26" s="297" t="s">
        <v>145</v>
      </c>
      <c r="E26" s="295">
        <v>580</v>
      </c>
      <c r="F26" s="295">
        <v>584</v>
      </c>
      <c r="G26" s="295">
        <v>583</v>
      </c>
      <c r="H26" s="296">
        <v>578</v>
      </c>
      <c r="I26" s="295">
        <v>575</v>
      </c>
      <c r="J26" s="295">
        <v>572</v>
      </c>
      <c r="K26" s="295">
        <v>565</v>
      </c>
      <c r="L26" s="294">
        <v>565</v>
      </c>
      <c r="M26" s="295">
        <v>583</v>
      </c>
      <c r="N26" s="295">
        <v>583</v>
      </c>
      <c r="O26" s="284"/>
    </row>
    <row r="27" spans="1:16">
      <c r="A27" s="571"/>
      <c r="B27" s="288" t="s">
        <v>163</v>
      </c>
      <c r="C27" s="297" t="s">
        <v>4</v>
      </c>
      <c r="D27" s="297" t="s">
        <v>145</v>
      </c>
      <c r="E27" s="295">
        <v>3</v>
      </c>
      <c r="F27" s="295">
        <v>5</v>
      </c>
      <c r="G27" s="295">
        <v>5</v>
      </c>
      <c r="H27" s="296">
        <v>5</v>
      </c>
      <c r="I27" s="294">
        <v>5</v>
      </c>
      <c r="J27" s="294">
        <v>5</v>
      </c>
      <c r="K27" s="295">
        <v>5</v>
      </c>
      <c r="L27" s="294">
        <v>5</v>
      </c>
      <c r="M27" s="295">
        <v>5</v>
      </c>
      <c r="N27" s="295">
        <v>5</v>
      </c>
      <c r="O27" s="284"/>
    </row>
    <row r="28" spans="1:16">
      <c r="A28" s="571"/>
      <c r="B28" s="288" t="s">
        <v>162</v>
      </c>
      <c r="C28" s="297" t="s">
        <v>4</v>
      </c>
      <c r="D28" s="297" t="s">
        <v>145</v>
      </c>
      <c r="E28" s="295">
        <v>552</v>
      </c>
      <c r="F28" s="295">
        <v>544</v>
      </c>
      <c r="G28" s="295">
        <v>539</v>
      </c>
      <c r="H28" s="296">
        <v>539</v>
      </c>
      <c r="I28" s="294">
        <v>536</v>
      </c>
      <c r="J28" s="294">
        <v>535</v>
      </c>
      <c r="K28" s="295">
        <v>530</v>
      </c>
      <c r="L28" s="294">
        <v>530</v>
      </c>
      <c r="M28" s="295">
        <v>539</v>
      </c>
      <c r="N28" s="295">
        <v>539</v>
      </c>
      <c r="O28" s="284"/>
    </row>
    <row r="29" spans="1:16">
      <c r="A29" s="571"/>
      <c r="B29" s="288" t="s">
        <v>161</v>
      </c>
      <c r="C29" s="297" t="s">
        <v>4</v>
      </c>
      <c r="D29" s="297" t="s">
        <v>145</v>
      </c>
      <c r="E29" s="295">
        <v>13</v>
      </c>
      <c r="F29" s="295">
        <v>12</v>
      </c>
      <c r="G29" s="295">
        <v>11</v>
      </c>
      <c r="H29" s="296">
        <v>11</v>
      </c>
      <c r="I29" s="294">
        <v>11</v>
      </c>
      <c r="J29" s="294">
        <v>10</v>
      </c>
      <c r="K29" s="295">
        <v>10</v>
      </c>
      <c r="L29" s="294">
        <v>10</v>
      </c>
      <c r="M29" s="295">
        <v>11</v>
      </c>
      <c r="N29" s="295">
        <v>11</v>
      </c>
      <c r="O29" s="284"/>
    </row>
    <row r="30" spans="1:16">
      <c r="A30" s="571"/>
      <c r="B30" s="288" t="s">
        <v>160</v>
      </c>
      <c r="C30" s="297" t="s">
        <v>4</v>
      </c>
      <c r="D30" s="297" t="s">
        <v>145</v>
      </c>
      <c r="E30" s="295">
        <v>1</v>
      </c>
      <c r="F30" s="295">
        <v>3</v>
      </c>
      <c r="G30" s="295">
        <v>3</v>
      </c>
      <c r="H30" s="296">
        <v>3</v>
      </c>
      <c r="I30" s="294">
        <v>3</v>
      </c>
      <c r="J30" s="294">
        <v>2</v>
      </c>
      <c r="K30" s="295">
        <v>2</v>
      </c>
      <c r="L30" s="294">
        <v>2</v>
      </c>
      <c r="M30" s="295">
        <v>3</v>
      </c>
      <c r="N30" s="295">
        <v>3</v>
      </c>
      <c r="O30" s="284"/>
    </row>
    <row r="31" spans="1:16">
      <c r="A31" s="571"/>
      <c r="B31" s="288" t="s">
        <v>159</v>
      </c>
      <c r="C31" s="297" t="s">
        <v>4</v>
      </c>
      <c r="D31" s="297" t="s">
        <v>145</v>
      </c>
      <c r="E31" s="295">
        <v>12</v>
      </c>
      <c r="F31" s="295">
        <v>18</v>
      </c>
      <c r="G31" s="295">
        <v>23</v>
      </c>
      <c r="H31" s="296">
        <v>18</v>
      </c>
      <c r="I31" s="294">
        <v>18</v>
      </c>
      <c r="J31" s="294">
        <v>18</v>
      </c>
      <c r="K31" s="295">
        <v>18</v>
      </c>
      <c r="L31" s="294">
        <v>18</v>
      </c>
      <c r="M31" s="295">
        <v>23</v>
      </c>
      <c r="N31" s="295">
        <v>23</v>
      </c>
      <c r="O31" s="284"/>
    </row>
    <row r="32" spans="1:16">
      <c r="A32" s="571"/>
      <c r="B32" s="288" t="s">
        <v>158</v>
      </c>
      <c r="C32" s="297" t="s">
        <v>4</v>
      </c>
      <c r="D32" s="297" t="s">
        <v>145</v>
      </c>
      <c r="E32" s="295">
        <v>2</v>
      </c>
      <c r="F32" s="295">
        <v>2</v>
      </c>
      <c r="G32" s="295">
        <v>2</v>
      </c>
      <c r="H32" s="296">
        <v>2</v>
      </c>
      <c r="I32" s="294">
        <v>2</v>
      </c>
      <c r="J32" s="294">
        <v>2</v>
      </c>
      <c r="K32" s="295">
        <v>2</v>
      </c>
      <c r="L32" s="294">
        <v>2</v>
      </c>
      <c r="M32" s="295">
        <v>2</v>
      </c>
      <c r="N32" s="295">
        <v>2</v>
      </c>
      <c r="O32" s="284"/>
    </row>
    <row r="33" spans="1:15">
      <c r="A33" s="571"/>
      <c r="B33" s="293" t="s">
        <v>157</v>
      </c>
      <c r="C33" s="292"/>
      <c r="D33" s="291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84"/>
    </row>
    <row r="34" spans="1:15">
      <c r="A34" s="571"/>
      <c r="B34" s="288" t="s">
        <v>156</v>
      </c>
      <c r="C34" s="287" t="s">
        <v>4</v>
      </c>
      <c r="D34" s="287" t="s">
        <v>145</v>
      </c>
      <c r="E34" s="294">
        <v>14</v>
      </c>
      <c r="F34" s="294">
        <v>8</v>
      </c>
      <c r="G34" s="294">
        <v>8</v>
      </c>
      <c r="H34" s="294">
        <v>8</v>
      </c>
      <c r="I34" s="294">
        <v>8</v>
      </c>
      <c r="J34" s="294">
        <v>8</v>
      </c>
      <c r="K34" s="294">
        <v>8</v>
      </c>
      <c r="L34" s="294">
        <v>8</v>
      </c>
      <c r="M34" s="294">
        <v>8</v>
      </c>
      <c r="N34" s="294">
        <v>8</v>
      </c>
      <c r="O34" s="284"/>
    </row>
    <row r="35" spans="1:15">
      <c r="A35" s="572"/>
      <c r="B35" s="288" t="s">
        <v>155</v>
      </c>
      <c r="C35" s="287" t="s">
        <v>4</v>
      </c>
      <c r="D35" s="287" t="s">
        <v>145</v>
      </c>
      <c r="E35" s="294">
        <v>936</v>
      </c>
      <c r="F35" s="294">
        <v>1049</v>
      </c>
      <c r="G35" s="294">
        <v>660</v>
      </c>
      <c r="H35" s="294">
        <v>1049</v>
      </c>
      <c r="I35" s="294">
        <v>1049</v>
      </c>
      <c r="J35" s="294">
        <v>1049</v>
      </c>
      <c r="K35" s="294">
        <v>1049</v>
      </c>
      <c r="L35" s="294">
        <v>1049</v>
      </c>
      <c r="M35" s="294">
        <v>660</v>
      </c>
      <c r="N35" s="294">
        <v>660</v>
      </c>
      <c r="O35" s="284"/>
    </row>
    <row r="36" spans="1:15">
      <c r="A36" s="572"/>
      <c r="B36" s="288" t="s">
        <v>154</v>
      </c>
      <c r="C36" s="287" t="s">
        <v>4</v>
      </c>
      <c r="D36" s="287" t="s">
        <v>145</v>
      </c>
      <c r="E36" s="294">
        <v>728</v>
      </c>
      <c r="F36" s="294">
        <v>810</v>
      </c>
      <c r="G36" s="294">
        <v>550</v>
      </c>
      <c r="H36" s="294">
        <v>810</v>
      </c>
      <c r="I36" s="294">
        <v>810</v>
      </c>
      <c r="J36" s="294">
        <v>810</v>
      </c>
      <c r="K36" s="294">
        <v>810</v>
      </c>
      <c r="L36" s="294">
        <v>810</v>
      </c>
      <c r="M36" s="294">
        <v>550</v>
      </c>
      <c r="N36" s="294">
        <v>550</v>
      </c>
      <c r="O36" s="284"/>
    </row>
    <row r="37" spans="1:15">
      <c r="A37" s="572"/>
      <c r="B37" s="288" t="s">
        <v>153</v>
      </c>
      <c r="C37" s="287" t="s">
        <v>4</v>
      </c>
      <c r="D37" s="287" t="s">
        <v>145</v>
      </c>
      <c r="E37" s="294">
        <v>208</v>
      </c>
      <c r="F37" s="294">
        <v>239</v>
      </c>
      <c r="G37" s="294">
        <v>110</v>
      </c>
      <c r="H37" s="294">
        <v>239</v>
      </c>
      <c r="I37" s="294">
        <v>239</v>
      </c>
      <c r="J37" s="294">
        <v>239</v>
      </c>
      <c r="K37" s="294">
        <v>239</v>
      </c>
      <c r="L37" s="294">
        <v>239</v>
      </c>
      <c r="M37" s="294">
        <v>110</v>
      </c>
      <c r="N37" s="294">
        <v>110</v>
      </c>
      <c r="O37" s="284"/>
    </row>
    <row r="38" spans="1:15">
      <c r="A38" s="572"/>
      <c r="B38" s="293" t="s">
        <v>152</v>
      </c>
      <c r="C38" s="292"/>
      <c r="D38" s="291"/>
      <c r="E38" s="289"/>
      <c r="F38" s="289"/>
      <c r="G38" s="289"/>
      <c r="H38" s="290"/>
      <c r="I38" s="289"/>
      <c r="J38" s="289"/>
      <c r="K38" s="289"/>
      <c r="L38" s="289"/>
      <c r="M38" s="289"/>
      <c r="N38" s="289"/>
      <c r="O38" s="284"/>
    </row>
    <row r="39" spans="1:15">
      <c r="A39" s="572"/>
      <c r="B39" s="288" t="s">
        <v>151</v>
      </c>
      <c r="C39" s="287" t="s">
        <v>148</v>
      </c>
      <c r="D39" s="287" t="s">
        <v>145</v>
      </c>
      <c r="E39" s="285">
        <v>5780250395</v>
      </c>
      <c r="F39" s="285">
        <v>6777657684</v>
      </c>
      <c r="G39" s="285">
        <v>8902263230.1800003</v>
      </c>
      <c r="H39" s="285">
        <v>8902263230.1800003</v>
      </c>
      <c r="I39" s="285">
        <v>8902263230.1800003</v>
      </c>
      <c r="J39" s="285">
        <v>8902263230.1800003</v>
      </c>
      <c r="K39" s="285">
        <v>8902263230.1800003</v>
      </c>
      <c r="L39" s="285">
        <v>8902263230.1800003</v>
      </c>
      <c r="M39" s="285">
        <v>10682715876.216</v>
      </c>
      <c r="N39" s="285">
        <v>12819259051.4592</v>
      </c>
      <c r="O39" s="284"/>
    </row>
    <row r="40" spans="1:15">
      <c r="A40" s="572"/>
      <c r="B40" s="288" t="s">
        <v>150</v>
      </c>
      <c r="C40" s="287" t="s">
        <v>148</v>
      </c>
      <c r="D40" s="287" t="s">
        <v>145</v>
      </c>
      <c r="E40" s="285">
        <v>5979598733.5600004</v>
      </c>
      <c r="F40" s="285">
        <v>7788461521.9399996</v>
      </c>
      <c r="G40" s="285">
        <v>8902263230.1800003</v>
      </c>
      <c r="H40" s="285">
        <v>8902263230.1800003</v>
      </c>
      <c r="I40" s="285">
        <v>8902263230.1800003</v>
      </c>
      <c r="J40" s="285">
        <v>8902263230.1800003</v>
      </c>
      <c r="K40" s="285">
        <v>9053912631.1299992</v>
      </c>
      <c r="L40" s="285">
        <v>9053912631.1299992</v>
      </c>
      <c r="M40" s="285">
        <v>10682715876.216</v>
      </c>
      <c r="N40" s="285">
        <v>12819259051.4592</v>
      </c>
      <c r="O40" s="284"/>
    </row>
    <row r="41" spans="1:15">
      <c r="A41" s="572"/>
      <c r="B41" s="288" t="s">
        <v>149</v>
      </c>
      <c r="C41" s="287" t="s">
        <v>148</v>
      </c>
      <c r="D41" s="287" t="s">
        <v>145</v>
      </c>
      <c r="E41" s="285">
        <v>5615245001.8199997</v>
      </c>
      <c r="F41" s="285">
        <v>7327167402.2399998</v>
      </c>
      <c r="G41" s="285">
        <v>8902263230.1800003</v>
      </c>
      <c r="H41" s="285">
        <v>1957622224.1099999</v>
      </c>
      <c r="I41" s="285">
        <v>2374020455.0300002</v>
      </c>
      <c r="J41" s="285">
        <v>3248062653.0500002</v>
      </c>
      <c r="K41" s="285">
        <v>4749776980.8000002</v>
      </c>
      <c r="L41" s="285">
        <v>4749776980.8000002</v>
      </c>
      <c r="M41" s="285">
        <v>10682715876.216</v>
      </c>
      <c r="N41" s="285">
        <v>12819259051.4592</v>
      </c>
      <c r="O41" s="284"/>
    </row>
    <row r="42" spans="1:15" ht="15.75" thickBot="1">
      <c r="A42" s="573"/>
      <c r="B42" s="288" t="s">
        <v>147</v>
      </c>
      <c r="C42" s="287" t="s">
        <v>146</v>
      </c>
      <c r="D42" s="287" t="s">
        <v>145</v>
      </c>
      <c r="E42" s="286">
        <v>0.93906719364042013</v>
      </c>
      <c r="F42" s="286">
        <v>0.94077211290053364</v>
      </c>
      <c r="G42" s="285">
        <v>0</v>
      </c>
      <c r="H42" s="286">
        <v>0.21990163326932061</v>
      </c>
      <c r="I42" s="286">
        <v>0.26667605682358581</v>
      </c>
      <c r="J42" s="286">
        <v>0.36485807811642584</v>
      </c>
      <c r="K42" s="286">
        <v>0.52461042803404989</v>
      </c>
      <c r="L42" s="286">
        <v>0.52461042803404989</v>
      </c>
      <c r="M42" s="285">
        <v>0</v>
      </c>
      <c r="N42" s="285">
        <v>0</v>
      </c>
      <c r="O42" s="284"/>
    </row>
    <row r="43" spans="1:15">
      <c r="H43" s="282"/>
      <c r="I43" s="282"/>
      <c r="L43" s="282"/>
    </row>
    <row r="44" spans="1:15">
      <c r="G44" s="283"/>
      <c r="L44" s="282"/>
    </row>
    <row r="45" spans="1:15">
      <c r="G45" s="283"/>
    </row>
    <row r="46" spans="1:15">
      <c r="H46" s="282"/>
    </row>
  </sheetData>
  <mergeCells count="17">
    <mergeCell ref="G4:G5"/>
    <mergeCell ref="L4:L5"/>
    <mergeCell ref="M4:M5"/>
    <mergeCell ref="A7:A20"/>
    <mergeCell ref="A21:A42"/>
    <mergeCell ref="A1:B1"/>
    <mergeCell ref="A2:B2"/>
    <mergeCell ref="A3:B3"/>
    <mergeCell ref="A4:B6"/>
    <mergeCell ref="H4:K5"/>
    <mergeCell ref="C1:N2"/>
    <mergeCell ref="C3:N3"/>
    <mergeCell ref="F4:F5"/>
    <mergeCell ref="N4:N5"/>
    <mergeCell ref="C4:C6"/>
    <mergeCell ref="D4:D6"/>
    <mergeCell ref="E4:E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topLeftCell="A91" zoomScale="110" zoomScaleNormal="110" workbookViewId="0">
      <selection activeCell="F53" sqref="F53"/>
    </sheetView>
  </sheetViews>
  <sheetFormatPr baseColWidth="10" defaultColWidth="8.85546875" defaultRowHeight="12.75"/>
  <cols>
    <col min="1" max="1" width="5.85546875" style="140" customWidth="1"/>
    <col min="2" max="2" width="42.5703125" style="141" customWidth="1"/>
    <col min="3" max="4" width="10.7109375" style="142" customWidth="1"/>
    <col min="5" max="6" width="10.5703125" style="142" customWidth="1"/>
    <col min="7" max="7" width="11.28515625" style="142" customWidth="1"/>
    <col min="8" max="8" width="8.5703125" style="142" customWidth="1"/>
    <col min="9" max="11" width="12.7109375" style="142" customWidth="1"/>
    <col min="12" max="12" width="23.42578125" style="142" customWidth="1"/>
    <col min="13" max="16384" width="8.85546875" style="140"/>
  </cols>
  <sheetData>
    <row r="1" spans="1:12" ht="12.75" customHeight="1"/>
    <row r="4" spans="1:12" ht="14.65" customHeight="1">
      <c r="E4" s="143"/>
      <c r="F4" s="143"/>
    </row>
    <row r="6" spans="1:12" ht="14.65" customHeight="1">
      <c r="A6" s="144"/>
      <c r="B6" s="145"/>
      <c r="C6" s="145"/>
      <c r="D6" s="146"/>
      <c r="E6" s="146"/>
      <c r="F6" s="146"/>
      <c r="G6" s="146"/>
      <c r="H6" s="146"/>
      <c r="I6" s="147"/>
      <c r="J6" s="147"/>
      <c r="K6" s="147"/>
    </row>
    <row r="7" spans="1:12" ht="48.2" customHeight="1">
      <c r="A7" s="148"/>
      <c r="B7" s="591" t="s">
        <v>51</v>
      </c>
      <c r="C7" s="591"/>
      <c r="D7" s="591"/>
      <c r="E7" s="591"/>
      <c r="F7" s="591"/>
      <c r="G7" s="591"/>
      <c r="H7" s="591"/>
      <c r="I7" s="591"/>
      <c r="J7" s="591"/>
      <c r="K7" s="591"/>
      <c r="L7" s="591"/>
    </row>
    <row r="8" spans="1:12" ht="19.5" customHeight="1">
      <c r="A8" s="148"/>
      <c r="B8" s="591" t="s">
        <v>52</v>
      </c>
      <c r="C8" s="591"/>
      <c r="D8" s="591"/>
      <c r="E8" s="591"/>
      <c r="F8" s="591"/>
      <c r="G8" s="591"/>
      <c r="H8" s="591"/>
      <c r="I8" s="591"/>
      <c r="J8" s="591"/>
      <c r="K8" s="591"/>
      <c r="L8" s="591"/>
    </row>
    <row r="9" spans="1:12" ht="21" customHeight="1">
      <c r="A9" s="148"/>
      <c r="B9" s="591" t="s">
        <v>53</v>
      </c>
      <c r="C9" s="591"/>
      <c r="D9" s="591"/>
      <c r="E9" s="591"/>
      <c r="F9" s="591"/>
      <c r="G9" s="591"/>
      <c r="H9" s="591"/>
      <c r="I9" s="591"/>
      <c r="J9" s="591"/>
      <c r="K9" s="591"/>
      <c r="L9" s="591"/>
    </row>
    <row r="10" spans="1:12" ht="21" customHeight="1">
      <c r="A10" s="148"/>
      <c r="B10" s="149"/>
      <c r="C10" s="149"/>
      <c r="D10" s="149"/>
      <c r="E10" s="150"/>
      <c r="F10" s="150"/>
      <c r="G10" s="149"/>
      <c r="H10" s="149"/>
      <c r="I10" s="151"/>
      <c r="J10" s="151"/>
      <c r="K10" s="152"/>
      <c r="L10" s="149"/>
    </row>
    <row r="11" spans="1:12" ht="19.5" customHeight="1">
      <c r="A11" s="148"/>
      <c r="B11" s="591" t="s">
        <v>54</v>
      </c>
      <c r="C11" s="591"/>
      <c r="D11" s="591"/>
      <c r="E11" s="591"/>
      <c r="F11" s="591"/>
      <c r="G11" s="591"/>
      <c r="H11" s="591"/>
      <c r="I11" s="591"/>
      <c r="J11" s="591"/>
      <c r="K11" s="591"/>
      <c r="L11" s="591"/>
    </row>
    <row r="12" spans="1:12" ht="16.5" customHeight="1">
      <c r="A12" s="144"/>
      <c r="B12" s="153"/>
      <c r="C12" s="153"/>
      <c r="D12" s="150"/>
      <c r="E12" s="150"/>
      <c r="F12" s="150"/>
      <c r="G12" s="150"/>
      <c r="H12" s="150"/>
      <c r="I12" s="151"/>
      <c r="J12" s="151"/>
      <c r="K12" s="151"/>
      <c r="L12" s="154"/>
    </row>
    <row r="13" spans="1:12" ht="19.5" customHeight="1">
      <c r="A13" s="155"/>
      <c r="B13" s="592" t="s">
        <v>55</v>
      </c>
      <c r="C13" s="593" t="s">
        <v>56</v>
      </c>
      <c r="D13" s="593"/>
      <c r="E13" s="593"/>
      <c r="F13" s="594" t="s">
        <v>57</v>
      </c>
      <c r="G13" s="594"/>
      <c r="H13" s="594"/>
      <c r="I13" s="595" t="s">
        <v>58</v>
      </c>
      <c r="J13" s="595"/>
      <c r="K13" s="595"/>
      <c r="L13" s="594" t="s">
        <v>59</v>
      </c>
    </row>
    <row r="14" spans="1:12" ht="25.7" customHeight="1">
      <c r="A14" s="155"/>
      <c r="B14" s="592"/>
      <c r="C14" s="156" t="s">
        <v>60</v>
      </c>
      <c r="D14" s="156" t="s">
        <v>61</v>
      </c>
      <c r="E14" s="156" t="s">
        <v>62</v>
      </c>
      <c r="F14" s="157" t="s">
        <v>60</v>
      </c>
      <c r="G14" s="157" t="s">
        <v>61</v>
      </c>
      <c r="H14" s="157" t="s">
        <v>62</v>
      </c>
      <c r="I14" s="156" t="s">
        <v>60</v>
      </c>
      <c r="J14" s="156" t="s">
        <v>61</v>
      </c>
      <c r="K14" s="158" t="s">
        <v>62</v>
      </c>
      <c r="L14" s="594"/>
    </row>
    <row r="15" spans="1:12" ht="14.25" customHeight="1">
      <c r="A15" s="159"/>
      <c r="B15" s="160"/>
      <c r="C15" s="161"/>
      <c r="D15" s="156"/>
      <c r="E15" s="156"/>
      <c r="F15" s="162"/>
      <c r="G15" s="162"/>
      <c r="H15" s="162"/>
      <c r="I15" s="163"/>
      <c r="J15" s="163"/>
      <c r="K15" s="163"/>
      <c r="L15" s="154"/>
    </row>
    <row r="16" spans="1:12" ht="14.65" customHeight="1">
      <c r="A16" s="164"/>
      <c r="B16" s="165" t="s">
        <v>63</v>
      </c>
      <c r="C16" s="166"/>
      <c r="D16" s="167"/>
      <c r="E16" s="167"/>
      <c r="F16" s="168"/>
      <c r="G16" s="168"/>
      <c r="H16" s="168"/>
      <c r="I16" s="168"/>
      <c r="J16" s="168"/>
      <c r="K16" s="168"/>
      <c r="L16" s="169"/>
    </row>
    <row r="17" spans="1:12" ht="9" customHeight="1">
      <c r="A17" s="159"/>
      <c r="B17" s="160"/>
      <c r="C17" s="161"/>
      <c r="D17" s="156"/>
      <c r="E17" s="156"/>
      <c r="F17" s="162"/>
      <c r="G17" s="162"/>
      <c r="H17" s="162"/>
      <c r="I17" s="163"/>
      <c r="J17" s="163"/>
      <c r="K17" s="163"/>
      <c r="L17" s="154"/>
    </row>
    <row r="18" spans="1:12" ht="14.85" customHeight="1">
      <c r="A18" s="170"/>
      <c r="B18" s="171" t="s">
        <v>64</v>
      </c>
      <c r="C18" s="172">
        <v>2.85</v>
      </c>
      <c r="D18" s="172">
        <v>3</v>
      </c>
      <c r="E18" s="173">
        <f>+D18/C18*100</f>
        <v>105.26315789473684</v>
      </c>
      <c r="F18" s="174">
        <v>2.85</v>
      </c>
      <c r="G18" s="174">
        <v>3</v>
      </c>
      <c r="H18" s="175">
        <f t="shared" ref="H18:H52" si="0">+G18*100/F18</f>
        <v>105.26315789473684</v>
      </c>
      <c r="I18" s="176">
        <v>2.85</v>
      </c>
      <c r="J18" s="176">
        <v>3</v>
      </c>
      <c r="K18" s="177">
        <f t="shared" ref="K18:K52" si="1">+J18*100/I18</f>
        <v>105.26315789473684</v>
      </c>
      <c r="L18" s="177">
        <f t="shared" ref="L18:L52" si="2">+(E18+H18+K18)/3</f>
        <v>105.26315789473684</v>
      </c>
    </row>
    <row r="19" spans="1:12" ht="26.45" customHeight="1">
      <c r="A19" s="144"/>
      <c r="B19" s="178" t="s">
        <v>65</v>
      </c>
      <c r="C19" s="179">
        <v>2.91</v>
      </c>
      <c r="D19" s="179">
        <v>2.9737</v>
      </c>
      <c r="E19" s="173">
        <f>+D19/C19*100</f>
        <v>102.18900343642612</v>
      </c>
      <c r="F19" s="180">
        <v>2.91</v>
      </c>
      <c r="G19" s="180">
        <v>2.9641000000000002</v>
      </c>
      <c r="H19" s="181">
        <f t="shared" si="0"/>
        <v>101.85910652920963</v>
      </c>
      <c r="I19" s="182">
        <v>2.91</v>
      </c>
      <c r="J19" s="182">
        <v>2.9695</v>
      </c>
      <c r="K19" s="177">
        <f t="shared" si="1"/>
        <v>102.0446735395189</v>
      </c>
      <c r="L19" s="177">
        <f t="shared" si="2"/>
        <v>102.03092783505156</v>
      </c>
    </row>
    <row r="20" spans="1:12" ht="20.45" customHeight="1">
      <c r="A20" s="183"/>
      <c r="B20" s="171" t="s">
        <v>66</v>
      </c>
      <c r="C20" s="172">
        <v>1.9</v>
      </c>
      <c r="D20" s="172">
        <v>2</v>
      </c>
      <c r="E20" s="184">
        <f t="shared" ref="E20:E44" si="3">+D20*100/C20</f>
        <v>105.26315789473685</v>
      </c>
      <c r="F20" s="174">
        <v>1.9</v>
      </c>
      <c r="G20" s="174">
        <v>2</v>
      </c>
      <c r="H20" s="175">
        <f t="shared" si="0"/>
        <v>105.26315789473685</v>
      </c>
      <c r="I20" s="176">
        <v>1.9</v>
      </c>
      <c r="J20" s="176">
        <v>2</v>
      </c>
      <c r="K20" s="177">
        <f t="shared" si="1"/>
        <v>105.26315789473685</v>
      </c>
      <c r="L20" s="177">
        <f t="shared" si="2"/>
        <v>105.26315789473684</v>
      </c>
    </row>
    <row r="21" spans="1:12" ht="27.2" customHeight="1">
      <c r="A21" s="144"/>
      <c r="B21" s="178" t="s">
        <v>67</v>
      </c>
      <c r="C21" s="185">
        <v>4.9000000000000004</v>
      </c>
      <c r="D21" s="185">
        <v>4.9759000000000002</v>
      </c>
      <c r="E21" s="173">
        <f t="shared" si="3"/>
        <v>101.54897959183674</v>
      </c>
      <c r="F21" s="180">
        <v>8</v>
      </c>
      <c r="G21" s="180">
        <v>7.9705000000000004</v>
      </c>
      <c r="H21" s="181">
        <f t="shared" si="0"/>
        <v>99.631250000000009</v>
      </c>
      <c r="I21" s="182">
        <v>8</v>
      </c>
      <c r="J21" s="182">
        <v>7.9751000000000003</v>
      </c>
      <c r="K21" s="177">
        <f t="shared" si="1"/>
        <v>99.688749999999999</v>
      </c>
      <c r="L21" s="177">
        <f t="shared" si="2"/>
        <v>100.28965986394557</v>
      </c>
    </row>
    <row r="22" spans="1:12" ht="27.2" customHeight="1">
      <c r="A22" s="183"/>
      <c r="B22" s="186" t="s">
        <v>68</v>
      </c>
      <c r="C22" s="172">
        <v>4.3600000000000003</v>
      </c>
      <c r="D22" s="172">
        <v>2.5089000000000001</v>
      </c>
      <c r="E22" s="184">
        <f t="shared" si="3"/>
        <v>57.543577981651374</v>
      </c>
      <c r="F22" s="187">
        <v>4.3600000000000003</v>
      </c>
      <c r="G22" s="187">
        <v>3.0405000000000002</v>
      </c>
      <c r="H22" s="175">
        <f t="shared" si="0"/>
        <v>69.736238532110093</v>
      </c>
      <c r="I22" s="176">
        <v>4.3600000000000003</v>
      </c>
      <c r="J22" s="176">
        <v>2.5247999999999999</v>
      </c>
      <c r="K22" s="177">
        <f t="shared" si="1"/>
        <v>57.908256880733937</v>
      </c>
      <c r="L22" s="177">
        <f t="shared" si="2"/>
        <v>61.729357798165132</v>
      </c>
    </row>
    <row r="23" spans="1:12" ht="27.2" customHeight="1">
      <c r="A23" s="188"/>
      <c r="B23" s="189" t="s">
        <v>69</v>
      </c>
      <c r="C23" s="185">
        <v>6.33</v>
      </c>
      <c r="D23" s="185">
        <v>8.1290999999999993</v>
      </c>
      <c r="E23" s="173">
        <f t="shared" si="3"/>
        <v>128.4218009478673</v>
      </c>
      <c r="F23" s="190">
        <v>7.33</v>
      </c>
      <c r="G23" s="190">
        <v>8.7584999999999997</v>
      </c>
      <c r="H23" s="181">
        <f t="shared" si="0"/>
        <v>119.48840381991815</v>
      </c>
      <c r="I23" s="182">
        <v>7.33</v>
      </c>
      <c r="J23" s="182">
        <v>8.0329999999999995</v>
      </c>
      <c r="K23" s="177">
        <f t="shared" si="1"/>
        <v>109.5907230559345</v>
      </c>
      <c r="L23" s="177">
        <f t="shared" si="2"/>
        <v>119.16697594123998</v>
      </c>
    </row>
    <row r="24" spans="1:12" ht="14.85" customHeight="1">
      <c r="A24" s="191"/>
      <c r="B24" s="192" t="s">
        <v>70</v>
      </c>
      <c r="C24" s="172">
        <v>12.25</v>
      </c>
      <c r="D24" s="172">
        <v>12.25</v>
      </c>
      <c r="E24" s="184">
        <f t="shared" si="3"/>
        <v>100</v>
      </c>
      <c r="F24" s="193">
        <v>12.5</v>
      </c>
      <c r="G24" s="193">
        <v>12.5</v>
      </c>
      <c r="H24" s="175">
        <f t="shared" si="0"/>
        <v>100</v>
      </c>
      <c r="I24" s="176">
        <v>12.5</v>
      </c>
      <c r="J24" s="176">
        <v>12.5</v>
      </c>
      <c r="K24" s="177">
        <f t="shared" si="1"/>
        <v>100</v>
      </c>
      <c r="L24" s="177">
        <f t="shared" si="2"/>
        <v>100</v>
      </c>
    </row>
    <row r="25" spans="1:12" ht="27.2" customHeight="1">
      <c r="A25" s="188"/>
      <c r="B25" s="189" t="s">
        <v>71</v>
      </c>
      <c r="C25" s="194">
        <v>3</v>
      </c>
      <c r="D25" s="194">
        <v>2.9811000000000001</v>
      </c>
      <c r="E25" s="195">
        <f t="shared" si="3"/>
        <v>99.37</v>
      </c>
      <c r="F25" s="190">
        <v>3</v>
      </c>
      <c r="G25" s="190">
        <v>3</v>
      </c>
      <c r="H25" s="181">
        <f t="shared" si="0"/>
        <v>100</v>
      </c>
      <c r="I25" s="182">
        <v>3</v>
      </c>
      <c r="J25" s="182">
        <v>3</v>
      </c>
      <c r="K25" s="177">
        <f t="shared" si="1"/>
        <v>100</v>
      </c>
      <c r="L25" s="177">
        <f t="shared" si="2"/>
        <v>99.79</v>
      </c>
    </row>
    <row r="26" spans="1:12" ht="14.85" customHeight="1">
      <c r="A26" s="183"/>
      <c r="B26" s="171" t="s">
        <v>72</v>
      </c>
      <c r="C26" s="196">
        <v>2.59</v>
      </c>
      <c r="D26" s="196">
        <v>2.9264000000000001</v>
      </c>
      <c r="E26" s="197">
        <f t="shared" si="3"/>
        <v>112.98841698841699</v>
      </c>
      <c r="F26" s="187">
        <v>1.74</v>
      </c>
      <c r="G26" s="187">
        <v>2.0364</v>
      </c>
      <c r="H26" s="175">
        <f t="shared" si="0"/>
        <v>117.03448275862068</v>
      </c>
      <c r="I26" s="176">
        <v>1.74</v>
      </c>
      <c r="J26" s="176">
        <v>1.9011</v>
      </c>
      <c r="K26" s="177">
        <f t="shared" si="1"/>
        <v>109.25862068965517</v>
      </c>
      <c r="L26" s="177">
        <f t="shared" si="2"/>
        <v>113.09384014556429</v>
      </c>
    </row>
    <row r="27" spans="1:12" ht="14.85" customHeight="1">
      <c r="A27" s="188"/>
      <c r="B27" s="189" t="s">
        <v>73</v>
      </c>
      <c r="C27" s="198">
        <v>0.8</v>
      </c>
      <c r="D27" s="198">
        <v>0.92900000000000005</v>
      </c>
      <c r="E27" s="195">
        <f t="shared" si="3"/>
        <v>116.125</v>
      </c>
      <c r="F27" s="199">
        <v>2</v>
      </c>
      <c r="G27" s="199">
        <v>2</v>
      </c>
      <c r="H27" s="181">
        <f t="shared" si="0"/>
        <v>100</v>
      </c>
      <c r="I27" s="182">
        <v>1.8</v>
      </c>
      <c r="J27" s="182">
        <v>4.6199999999999998E-2</v>
      </c>
      <c r="K27" s="177">
        <f t="shared" si="1"/>
        <v>2.5666666666666669</v>
      </c>
      <c r="L27" s="177">
        <f t="shared" si="2"/>
        <v>72.897222222222226</v>
      </c>
    </row>
    <row r="28" spans="1:12" ht="14.85" customHeight="1">
      <c r="A28" s="183"/>
      <c r="B28" s="171" t="s">
        <v>74</v>
      </c>
      <c r="C28" s="198">
        <v>0.8</v>
      </c>
      <c r="D28" s="198">
        <v>0.74299999999999999</v>
      </c>
      <c r="E28" s="184">
        <f t="shared" si="3"/>
        <v>92.874999999999986</v>
      </c>
      <c r="F28" s="200">
        <v>1.8</v>
      </c>
      <c r="G28" s="200">
        <v>1.9736</v>
      </c>
      <c r="H28" s="175">
        <f t="shared" si="0"/>
        <v>109.64444444444445</v>
      </c>
      <c r="I28" s="176">
        <v>1.8</v>
      </c>
      <c r="J28" s="176">
        <v>0.58520000000000005</v>
      </c>
      <c r="K28" s="177">
        <f t="shared" si="1"/>
        <v>32.511111111111113</v>
      </c>
      <c r="L28" s="177">
        <f t="shared" si="2"/>
        <v>78.343518518518522</v>
      </c>
    </row>
    <row r="29" spans="1:12" ht="14.85" customHeight="1">
      <c r="A29" s="188"/>
      <c r="B29" s="189" t="s">
        <v>75</v>
      </c>
      <c r="C29" s="198">
        <v>0.9</v>
      </c>
      <c r="D29" s="198">
        <v>0.93359999999999999</v>
      </c>
      <c r="E29" s="195">
        <f t="shared" si="3"/>
        <v>103.73333333333333</v>
      </c>
      <c r="F29" s="199">
        <v>1.9</v>
      </c>
      <c r="G29" s="199">
        <v>1.6074999999999999</v>
      </c>
      <c r="H29" s="181">
        <f t="shared" si="0"/>
        <v>84.60526315789474</v>
      </c>
      <c r="I29" s="182">
        <v>1.9</v>
      </c>
      <c r="J29" s="182">
        <v>0.83479999999999999</v>
      </c>
      <c r="K29" s="177">
        <f t="shared" si="1"/>
        <v>43.93684210526316</v>
      </c>
      <c r="L29" s="177">
        <f t="shared" si="2"/>
        <v>77.425146198830419</v>
      </c>
    </row>
    <row r="30" spans="1:12" ht="14.85" customHeight="1">
      <c r="A30" s="183"/>
      <c r="B30" s="171" t="s">
        <v>76</v>
      </c>
      <c r="C30" s="201">
        <v>1</v>
      </c>
      <c r="D30" s="201">
        <v>1</v>
      </c>
      <c r="E30" s="184">
        <f t="shared" si="3"/>
        <v>100</v>
      </c>
      <c r="F30" s="200">
        <v>1</v>
      </c>
      <c r="G30" s="200">
        <v>1</v>
      </c>
      <c r="H30" s="175">
        <f t="shared" si="0"/>
        <v>100</v>
      </c>
      <c r="I30" s="176">
        <v>1</v>
      </c>
      <c r="J30" s="176">
        <v>1</v>
      </c>
      <c r="K30" s="177">
        <f t="shared" si="1"/>
        <v>100</v>
      </c>
      <c r="L30" s="177">
        <f t="shared" si="2"/>
        <v>100</v>
      </c>
    </row>
    <row r="31" spans="1:12" ht="14.85" customHeight="1">
      <c r="A31" s="188"/>
      <c r="B31" s="189" t="s">
        <v>77</v>
      </c>
      <c r="C31" s="198">
        <v>1</v>
      </c>
      <c r="D31" s="198">
        <v>1</v>
      </c>
      <c r="E31" s="195">
        <f t="shared" si="3"/>
        <v>100</v>
      </c>
      <c r="F31" s="199">
        <v>1</v>
      </c>
      <c r="G31" s="199">
        <v>1</v>
      </c>
      <c r="H31" s="181">
        <f t="shared" si="0"/>
        <v>100</v>
      </c>
      <c r="I31" s="182">
        <v>1</v>
      </c>
      <c r="J31" s="182">
        <v>1</v>
      </c>
      <c r="K31" s="177">
        <f t="shared" si="1"/>
        <v>100</v>
      </c>
      <c r="L31" s="177">
        <f t="shared" si="2"/>
        <v>100</v>
      </c>
    </row>
    <row r="32" spans="1:12" ht="14.85" customHeight="1">
      <c r="A32" s="183"/>
      <c r="B32" s="171" t="s">
        <v>78</v>
      </c>
      <c r="C32" s="201">
        <v>0.8</v>
      </c>
      <c r="D32" s="201">
        <v>0.77</v>
      </c>
      <c r="E32" s="184">
        <f t="shared" si="3"/>
        <v>96.25</v>
      </c>
      <c r="F32" s="200">
        <v>1.8</v>
      </c>
      <c r="G32" s="200">
        <v>2.0872999999999999</v>
      </c>
      <c r="H32" s="175">
        <f t="shared" si="0"/>
        <v>115.96111111111111</v>
      </c>
      <c r="I32" s="176">
        <v>1.8</v>
      </c>
      <c r="J32" s="176">
        <v>1.7118</v>
      </c>
      <c r="K32" s="177">
        <f t="shared" si="1"/>
        <v>95.100000000000009</v>
      </c>
      <c r="L32" s="177">
        <f t="shared" si="2"/>
        <v>102.43703703703704</v>
      </c>
    </row>
    <row r="33" spans="1:12" ht="14.85" customHeight="1">
      <c r="A33" s="188"/>
      <c r="B33" s="189" t="s">
        <v>79</v>
      </c>
      <c r="C33" s="198">
        <v>1</v>
      </c>
      <c r="D33" s="198">
        <v>1</v>
      </c>
      <c r="E33" s="195">
        <f t="shared" si="3"/>
        <v>100</v>
      </c>
      <c r="F33" s="199">
        <v>1</v>
      </c>
      <c r="G33" s="199">
        <v>1</v>
      </c>
      <c r="H33" s="181">
        <f t="shared" si="0"/>
        <v>100</v>
      </c>
      <c r="I33" s="182">
        <v>1</v>
      </c>
      <c r="J33" s="182">
        <v>1</v>
      </c>
      <c r="K33" s="177">
        <f t="shared" si="1"/>
        <v>100</v>
      </c>
      <c r="L33" s="177">
        <f t="shared" si="2"/>
        <v>100</v>
      </c>
    </row>
    <row r="34" spans="1:12" ht="14.85" customHeight="1">
      <c r="A34" s="183"/>
      <c r="B34" s="171" t="s">
        <v>80</v>
      </c>
      <c r="C34" s="201">
        <v>2.3149999999999999</v>
      </c>
      <c r="D34" s="201">
        <v>2.3978000000000002</v>
      </c>
      <c r="E34" s="184">
        <f t="shared" si="3"/>
        <v>103.57667386609073</v>
      </c>
      <c r="F34" s="200">
        <v>2.3149999999999999</v>
      </c>
      <c r="G34" s="200">
        <v>2.3986999999999998</v>
      </c>
      <c r="H34" s="175">
        <f t="shared" si="0"/>
        <v>103.61555075593952</v>
      </c>
      <c r="I34" s="176">
        <v>3.3149999999999999</v>
      </c>
      <c r="J34" s="176">
        <v>2.8559999999999999</v>
      </c>
      <c r="K34" s="177">
        <f t="shared" si="1"/>
        <v>86.153846153846146</v>
      </c>
      <c r="L34" s="177">
        <f t="shared" si="2"/>
        <v>97.782023591958804</v>
      </c>
    </row>
    <row r="35" spans="1:12" ht="14.85" customHeight="1">
      <c r="A35" s="202"/>
      <c r="B35" s="203" t="s">
        <v>81</v>
      </c>
      <c r="C35" s="204">
        <v>1</v>
      </c>
      <c r="D35" s="204">
        <v>1</v>
      </c>
      <c r="E35" s="195">
        <f t="shared" si="3"/>
        <v>100</v>
      </c>
      <c r="F35" s="199">
        <v>1</v>
      </c>
      <c r="G35" s="199">
        <v>1</v>
      </c>
      <c r="H35" s="181">
        <f t="shared" si="0"/>
        <v>100</v>
      </c>
      <c r="I35" s="182">
        <v>1</v>
      </c>
      <c r="J35" s="182">
        <v>1</v>
      </c>
      <c r="K35" s="177">
        <f t="shared" si="1"/>
        <v>100</v>
      </c>
      <c r="L35" s="177">
        <f t="shared" si="2"/>
        <v>100</v>
      </c>
    </row>
    <row r="36" spans="1:12" ht="14.85" customHeight="1">
      <c r="A36" s="183"/>
      <c r="B36" s="171" t="s">
        <v>82</v>
      </c>
      <c r="C36" s="172">
        <v>1</v>
      </c>
      <c r="D36" s="172">
        <v>1</v>
      </c>
      <c r="E36" s="184">
        <f t="shared" si="3"/>
        <v>100</v>
      </c>
      <c r="F36" s="205">
        <v>1</v>
      </c>
      <c r="G36" s="205">
        <v>1</v>
      </c>
      <c r="H36" s="175">
        <f t="shared" si="0"/>
        <v>100</v>
      </c>
      <c r="I36" s="176">
        <v>1</v>
      </c>
      <c r="J36" s="176">
        <v>1</v>
      </c>
      <c r="K36" s="177">
        <f t="shared" si="1"/>
        <v>100</v>
      </c>
      <c r="L36" s="177">
        <f t="shared" si="2"/>
        <v>100</v>
      </c>
    </row>
    <row r="37" spans="1:12" ht="14.85" customHeight="1">
      <c r="A37" s="188"/>
      <c r="B37" s="189" t="s">
        <v>83</v>
      </c>
      <c r="C37" s="194">
        <v>1.82</v>
      </c>
      <c r="D37" s="194">
        <v>1.8545</v>
      </c>
      <c r="E37" s="195">
        <f t="shared" si="3"/>
        <v>101.89560439560441</v>
      </c>
      <c r="F37" s="206">
        <v>1.82</v>
      </c>
      <c r="G37" s="206">
        <v>1.8318000000000001</v>
      </c>
      <c r="H37" s="181">
        <f t="shared" si="0"/>
        <v>100.64835164835165</v>
      </c>
      <c r="I37" s="182">
        <v>1.82</v>
      </c>
      <c r="J37" s="182">
        <v>1.8089999999999999</v>
      </c>
      <c r="K37" s="177">
        <f t="shared" si="1"/>
        <v>99.395604395604394</v>
      </c>
      <c r="L37" s="177">
        <f t="shared" si="2"/>
        <v>100.64652014652016</v>
      </c>
    </row>
    <row r="38" spans="1:12" ht="14.85" customHeight="1">
      <c r="A38" s="183"/>
      <c r="B38" s="171" t="s">
        <v>84</v>
      </c>
      <c r="C38" s="172">
        <v>0.95</v>
      </c>
      <c r="D38" s="172">
        <v>0.91859999999999997</v>
      </c>
      <c r="E38" s="184">
        <f t="shared" si="3"/>
        <v>96.694736842105272</v>
      </c>
      <c r="F38" s="205">
        <v>0.95</v>
      </c>
      <c r="G38" s="205">
        <v>0.91600000000000004</v>
      </c>
      <c r="H38" s="175">
        <f t="shared" si="0"/>
        <v>96.421052631578959</v>
      </c>
      <c r="I38" s="176">
        <v>0.95</v>
      </c>
      <c r="J38" s="176">
        <v>0.93200000000000005</v>
      </c>
      <c r="K38" s="177">
        <f t="shared" si="1"/>
        <v>98.10526315789474</v>
      </c>
      <c r="L38" s="177">
        <f t="shared" si="2"/>
        <v>97.073684210526324</v>
      </c>
    </row>
    <row r="39" spans="1:12" ht="14.85" customHeight="1">
      <c r="A39" s="188"/>
      <c r="B39" s="189" t="s">
        <v>85</v>
      </c>
      <c r="C39" s="198">
        <v>0.95</v>
      </c>
      <c r="D39" s="198">
        <v>0.93330000000000002</v>
      </c>
      <c r="E39" s="195">
        <f t="shared" si="3"/>
        <v>98.242105263157896</v>
      </c>
      <c r="F39" s="199">
        <v>0.95</v>
      </c>
      <c r="G39" s="199">
        <v>0.91110000000000002</v>
      </c>
      <c r="H39" s="181">
        <f t="shared" si="0"/>
        <v>95.905263157894737</v>
      </c>
      <c r="I39" s="182">
        <v>0.95</v>
      </c>
      <c r="J39" s="182">
        <v>0.93330000000000002</v>
      </c>
      <c r="K39" s="177">
        <f t="shared" si="1"/>
        <v>98.242105263157896</v>
      </c>
      <c r="L39" s="177">
        <f t="shared" si="2"/>
        <v>97.463157894736852</v>
      </c>
    </row>
    <row r="40" spans="1:12" ht="14.85" customHeight="1">
      <c r="A40" s="183"/>
      <c r="B40" s="171" t="s">
        <v>86</v>
      </c>
      <c r="C40" s="196">
        <v>0.9</v>
      </c>
      <c r="D40" s="196">
        <v>0.92</v>
      </c>
      <c r="E40" s="184">
        <f t="shared" si="3"/>
        <v>102.22222222222221</v>
      </c>
      <c r="F40" s="205">
        <v>0.9</v>
      </c>
      <c r="G40" s="205">
        <v>0.94730000000000003</v>
      </c>
      <c r="H40" s="175">
        <f t="shared" si="0"/>
        <v>105.25555555555556</v>
      </c>
      <c r="I40" s="176">
        <v>0.9</v>
      </c>
      <c r="J40" s="176">
        <v>0.9526</v>
      </c>
      <c r="K40" s="177">
        <f t="shared" si="1"/>
        <v>105.84444444444445</v>
      </c>
      <c r="L40" s="177">
        <f t="shared" si="2"/>
        <v>104.44074074074074</v>
      </c>
    </row>
    <row r="41" spans="1:12" ht="14.85" customHeight="1">
      <c r="A41" s="188"/>
      <c r="B41" s="189" t="s">
        <v>87</v>
      </c>
      <c r="C41" s="194">
        <v>0.06</v>
      </c>
      <c r="D41" s="194">
        <v>4.2099999999999999E-2</v>
      </c>
      <c r="E41" s="195">
        <f t="shared" si="3"/>
        <v>70.166666666666671</v>
      </c>
      <c r="F41" s="199">
        <v>2.46</v>
      </c>
      <c r="G41" s="199">
        <v>0.91059999999999997</v>
      </c>
      <c r="H41" s="181">
        <f t="shared" si="0"/>
        <v>37.016260162601625</v>
      </c>
      <c r="I41" s="182">
        <v>3.46</v>
      </c>
      <c r="J41" s="182">
        <v>4.0016999999999996</v>
      </c>
      <c r="K41" s="177">
        <f t="shared" si="1"/>
        <v>115.65606936416184</v>
      </c>
      <c r="L41" s="177">
        <f t="shared" si="2"/>
        <v>74.279665397810049</v>
      </c>
    </row>
    <row r="42" spans="1:12" ht="14.85" customHeight="1">
      <c r="A42" s="183"/>
      <c r="B42" s="171" t="s">
        <v>88</v>
      </c>
      <c r="C42" s="172">
        <v>2</v>
      </c>
      <c r="D42" s="172">
        <v>1</v>
      </c>
      <c r="E42" s="184">
        <f t="shared" si="3"/>
        <v>50</v>
      </c>
      <c r="F42" s="205">
        <v>2</v>
      </c>
      <c r="G42" s="205">
        <v>1</v>
      </c>
      <c r="H42" s="175">
        <f t="shared" si="0"/>
        <v>50</v>
      </c>
      <c r="I42" s="176">
        <v>2</v>
      </c>
      <c r="J42" s="176">
        <v>1</v>
      </c>
      <c r="K42" s="177">
        <f t="shared" si="1"/>
        <v>50</v>
      </c>
      <c r="L42" s="177">
        <f t="shared" si="2"/>
        <v>50</v>
      </c>
    </row>
    <row r="43" spans="1:12" ht="14.85" customHeight="1">
      <c r="A43" s="188"/>
      <c r="B43" s="189" t="s">
        <v>89</v>
      </c>
      <c r="C43" s="185">
        <v>2</v>
      </c>
      <c r="D43" s="185">
        <v>0</v>
      </c>
      <c r="E43" s="195">
        <f t="shared" si="3"/>
        <v>0</v>
      </c>
      <c r="F43" s="206">
        <v>2</v>
      </c>
      <c r="G43" s="206">
        <v>1</v>
      </c>
      <c r="H43" s="181">
        <f t="shared" si="0"/>
        <v>50</v>
      </c>
      <c r="I43" s="182">
        <v>2</v>
      </c>
      <c r="J43" s="182">
        <v>1</v>
      </c>
      <c r="K43" s="177">
        <f t="shared" si="1"/>
        <v>50</v>
      </c>
      <c r="L43" s="177">
        <f t="shared" si="2"/>
        <v>33.333333333333336</v>
      </c>
    </row>
    <row r="44" spans="1:12" ht="14.85" customHeight="1">
      <c r="A44" s="183"/>
      <c r="B44" s="171" t="s">
        <v>90</v>
      </c>
      <c r="C44" s="172">
        <v>2</v>
      </c>
      <c r="D44" s="172">
        <v>0</v>
      </c>
      <c r="E44" s="184">
        <f t="shared" si="3"/>
        <v>0</v>
      </c>
      <c r="F44" s="205">
        <v>2</v>
      </c>
      <c r="G44" s="205">
        <v>1</v>
      </c>
      <c r="H44" s="175">
        <f t="shared" si="0"/>
        <v>50</v>
      </c>
      <c r="I44" s="176">
        <v>2</v>
      </c>
      <c r="J44" s="176">
        <v>1</v>
      </c>
      <c r="K44" s="177">
        <f t="shared" si="1"/>
        <v>50</v>
      </c>
      <c r="L44" s="177">
        <f t="shared" si="2"/>
        <v>33.333333333333336</v>
      </c>
    </row>
    <row r="45" spans="1:12" ht="14.85" customHeight="1">
      <c r="A45" s="188"/>
      <c r="B45" s="189" t="s">
        <v>91</v>
      </c>
      <c r="C45" s="185">
        <v>2</v>
      </c>
      <c r="D45" s="185">
        <v>0</v>
      </c>
      <c r="E45" s="195">
        <v>0</v>
      </c>
      <c r="F45" s="206">
        <v>2</v>
      </c>
      <c r="G45" s="206">
        <v>2</v>
      </c>
      <c r="H45" s="181">
        <f t="shared" si="0"/>
        <v>100</v>
      </c>
      <c r="I45" s="182">
        <v>2</v>
      </c>
      <c r="J45" s="182">
        <v>1</v>
      </c>
      <c r="K45" s="177">
        <f t="shared" si="1"/>
        <v>50</v>
      </c>
      <c r="L45" s="177">
        <f t="shared" si="2"/>
        <v>50</v>
      </c>
    </row>
    <row r="46" spans="1:12" ht="14.85" customHeight="1">
      <c r="A46" s="183"/>
      <c r="B46" s="171" t="s">
        <v>92</v>
      </c>
      <c r="C46" s="172">
        <v>2</v>
      </c>
      <c r="D46" s="172">
        <v>2</v>
      </c>
      <c r="E46" s="184">
        <f t="shared" ref="E46:E52" si="4">+D46*100/C46</f>
        <v>100</v>
      </c>
      <c r="F46" s="205">
        <v>2</v>
      </c>
      <c r="G46" s="205">
        <v>2</v>
      </c>
      <c r="H46" s="175">
        <f t="shared" si="0"/>
        <v>100</v>
      </c>
      <c r="I46" s="176">
        <v>2</v>
      </c>
      <c r="J46" s="176">
        <v>2</v>
      </c>
      <c r="K46" s="177">
        <f t="shared" si="1"/>
        <v>100</v>
      </c>
      <c r="L46" s="177">
        <f t="shared" si="2"/>
        <v>100</v>
      </c>
    </row>
    <row r="47" spans="1:12" ht="14.85" customHeight="1">
      <c r="A47" s="188"/>
      <c r="B47" s="189" t="s">
        <v>93</v>
      </c>
      <c r="C47" s="185">
        <v>2</v>
      </c>
      <c r="D47" s="185">
        <v>0</v>
      </c>
      <c r="E47" s="195">
        <f t="shared" si="4"/>
        <v>0</v>
      </c>
      <c r="F47" s="206">
        <v>2</v>
      </c>
      <c r="G47" s="206">
        <v>2</v>
      </c>
      <c r="H47" s="181">
        <f t="shared" si="0"/>
        <v>100</v>
      </c>
      <c r="I47" s="182">
        <v>2</v>
      </c>
      <c r="J47" s="182">
        <v>1</v>
      </c>
      <c r="K47" s="177">
        <f t="shared" si="1"/>
        <v>50</v>
      </c>
      <c r="L47" s="177">
        <f t="shared" si="2"/>
        <v>50</v>
      </c>
    </row>
    <row r="48" spans="1:12" ht="14.85" customHeight="1">
      <c r="A48" s="183"/>
      <c r="B48" s="171" t="s">
        <v>94</v>
      </c>
      <c r="C48" s="201">
        <v>4.28</v>
      </c>
      <c r="D48" s="201">
        <v>4.3543000000000003</v>
      </c>
      <c r="E48" s="184">
        <f t="shared" si="4"/>
        <v>101.73598130841121</v>
      </c>
      <c r="F48" s="200">
        <v>4.28</v>
      </c>
      <c r="G48" s="200">
        <v>3.6918000000000002</v>
      </c>
      <c r="H48" s="175">
        <f t="shared" si="0"/>
        <v>86.257009345794387</v>
      </c>
      <c r="I48" s="176">
        <v>4.28</v>
      </c>
      <c r="J48" s="176">
        <v>3.7418</v>
      </c>
      <c r="K48" s="177">
        <f t="shared" si="1"/>
        <v>87.425233644859816</v>
      </c>
      <c r="L48" s="177">
        <f t="shared" si="2"/>
        <v>91.806074766355138</v>
      </c>
    </row>
    <row r="49" spans="1:12" ht="14.85" customHeight="1">
      <c r="A49" s="188"/>
      <c r="B49" s="189" t="s">
        <v>95</v>
      </c>
      <c r="C49" s="185">
        <v>2.5</v>
      </c>
      <c r="D49" s="185">
        <v>2.41</v>
      </c>
      <c r="E49" s="195">
        <f t="shared" si="4"/>
        <v>96.4</v>
      </c>
      <c r="F49" s="206">
        <v>4.28</v>
      </c>
      <c r="G49" s="206">
        <v>3.6918000000000002</v>
      </c>
      <c r="H49" s="181">
        <f t="shared" si="0"/>
        <v>86.257009345794387</v>
      </c>
      <c r="I49" s="182">
        <v>2.5</v>
      </c>
      <c r="J49" s="182">
        <v>2.57</v>
      </c>
      <c r="K49" s="177">
        <f t="shared" si="1"/>
        <v>102.8</v>
      </c>
      <c r="L49" s="177">
        <f t="shared" si="2"/>
        <v>95.152336448598135</v>
      </c>
    </row>
    <row r="50" spans="1:12" ht="14.85" customHeight="1">
      <c r="A50" s="183"/>
      <c r="B50" s="171" t="s">
        <v>96</v>
      </c>
      <c r="C50" s="172">
        <v>2.5</v>
      </c>
      <c r="D50" s="172">
        <v>2.58</v>
      </c>
      <c r="E50" s="184">
        <f t="shared" si="4"/>
        <v>103.2</v>
      </c>
      <c r="F50" s="205">
        <v>4.28</v>
      </c>
      <c r="G50" s="205">
        <v>3.6918000000000002</v>
      </c>
      <c r="H50" s="175">
        <f t="shared" si="0"/>
        <v>86.257009345794387</v>
      </c>
      <c r="I50" s="176">
        <v>2.5</v>
      </c>
      <c r="J50" s="176">
        <v>2.57</v>
      </c>
      <c r="K50" s="177">
        <f t="shared" si="1"/>
        <v>102.8</v>
      </c>
      <c r="L50" s="177">
        <f t="shared" si="2"/>
        <v>97.4190031152648</v>
      </c>
    </row>
    <row r="51" spans="1:12" ht="14.85" customHeight="1">
      <c r="A51" s="188"/>
      <c r="B51" s="189" t="s">
        <v>97</v>
      </c>
      <c r="C51" s="185">
        <v>2.4</v>
      </c>
      <c r="D51" s="185">
        <v>2.4264999999999999</v>
      </c>
      <c r="E51" s="195">
        <f t="shared" si="4"/>
        <v>101.10416666666666</v>
      </c>
      <c r="F51" s="199">
        <v>1.5</v>
      </c>
      <c r="G51" s="199">
        <v>1.5419</v>
      </c>
      <c r="H51" s="181">
        <f t="shared" si="0"/>
        <v>102.79333333333334</v>
      </c>
      <c r="I51" s="182">
        <v>1.5</v>
      </c>
      <c r="J51" s="182">
        <v>1.5521</v>
      </c>
      <c r="K51" s="177">
        <f t="shared" si="1"/>
        <v>103.47333333333334</v>
      </c>
      <c r="L51" s="177">
        <f t="shared" si="2"/>
        <v>102.45694444444445</v>
      </c>
    </row>
    <row r="52" spans="1:12" ht="27.2" customHeight="1">
      <c r="A52" s="183"/>
      <c r="B52" s="171" t="s">
        <v>98</v>
      </c>
      <c r="C52" s="207">
        <v>3.15</v>
      </c>
      <c r="D52" s="207">
        <v>3.1579000000000002</v>
      </c>
      <c r="E52" s="184">
        <f t="shared" si="4"/>
        <v>100.25079365079365</v>
      </c>
      <c r="F52" s="187">
        <v>1.1499999999999999</v>
      </c>
      <c r="G52" s="187">
        <v>1.1578999999999999</v>
      </c>
      <c r="H52" s="175">
        <f t="shared" si="0"/>
        <v>100.68695652173913</v>
      </c>
      <c r="I52" s="176">
        <v>1.1499999999999999</v>
      </c>
      <c r="J52" s="176">
        <v>1.1578999999999999</v>
      </c>
      <c r="K52" s="177">
        <f t="shared" si="1"/>
        <v>100.68695652173913</v>
      </c>
      <c r="L52" s="177">
        <f t="shared" si="2"/>
        <v>100.54156889809065</v>
      </c>
    </row>
    <row r="53" spans="1:12" ht="14.65" customHeight="1">
      <c r="A53" s="144"/>
      <c r="B53" s="208"/>
      <c r="C53" s="209"/>
      <c r="D53" s="209"/>
      <c r="E53" s="210"/>
      <c r="F53" s="211"/>
      <c r="G53" s="211"/>
      <c r="H53" s="212"/>
      <c r="I53" s="213"/>
      <c r="J53" s="213"/>
      <c r="K53" s="214"/>
      <c r="L53" s="154"/>
    </row>
    <row r="54" spans="1:12" ht="14.85" customHeight="1">
      <c r="A54" s="164"/>
      <c r="B54" s="215" t="s">
        <v>99</v>
      </c>
      <c r="C54" s="166"/>
      <c r="D54" s="216"/>
      <c r="E54" s="216"/>
      <c r="F54" s="215"/>
      <c r="G54" s="215"/>
      <c r="H54" s="215"/>
      <c r="I54" s="215"/>
      <c r="J54" s="215"/>
      <c r="K54" s="215"/>
      <c r="L54" s="169"/>
    </row>
    <row r="55" spans="1:12" ht="13.5" customHeight="1">
      <c r="A55" s="144"/>
      <c r="B55" s="208"/>
      <c r="C55" s="209"/>
      <c r="D55" s="209"/>
      <c r="E55" s="210"/>
      <c r="F55" s="211"/>
      <c r="G55" s="211"/>
      <c r="H55" s="212"/>
      <c r="I55" s="213"/>
      <c r="J55" s="213"/>
      <c r="K55" s="214"/>
      <c r="L55" s="154"/>
    </row>
    <row r="56" spans="1:12" ht="14.85" customHeight="1">
      <c r="A56" s="183"/>
      <c r="B56" s="171" t="s">
        <v>100</v>
      </c>
      <c r="C56" s="217">
        <v>2.64</v>
      </c>
      <c r="D56" s="217">
        <v>2.87</v>
      </c>
      <c r="E56" s="184">
        <f t="shared" ref="E56:E66" si="5">+D56*100/C56</f>
        <v>108.7121212121212</v>
      </c>
      <c r="F56" s="187">
        <v>2.64</v>
      </c>
      <c r="G56" s="187">
        <v>2.87</v>
      </c>
      <c r="H56" s="218">
        <f t="shared" ref="H56:H66" si="6">+G56*100/F56</f>
        <v>108.7121212121212</v>
      </c>
      <c r="I56" s="187">
        <v>2.48</v>
      </c>
      <c r="J56" s="187">
        <v>2.89</v>
      </c>
      <c r="K56" s="177">
        <f t="shared" ref="K56:K66" si="7">+J56*100/I56</f>
        <v>116.53225806451613</v>
      </c>
      <c r="L56" s="177">
        <f t="shared" ref="L56:L66" si="8">+(E56+H56+K56)/3</f>
        <v>111.31883349625285</v>
      </c>
    </row>
    <row r="57" spans="1:12" ht="14.85" customHeight="1">
      <c r="A57" s="144"/>
      <c r="B57" s="178" t="s">
        <v>101</v>
      </c>
      <c r="C57" s="219">
        <v>2.6</v>
      </c>
      <c r="D57" s="219">
        <v>2.67</v>
      </c>
      <c r="E57" s="195">
        <f t="shared" si="5"/>
        <v>102.69230769230769</v>
      </c>
      <c r="F57" s="220">
        <v>2.5499999999999998</v>
      </c>
      <c r="G57" s="220">
        <v>2.7012999999999998</v>
      </c>
      <c r="H57" s="221">
        <f t="shared" si="6"/>
        <v>105.93333333333334</v>
      </c>
      <c r="I57" s="220">
        <v>2.5499999999999998</v>
      </c>
      <c r="J57" s="220">
        <v>2.6145999999999998</v>
      </c>
      <c r="K57" s="177">
        <f t="shared" si="7"/>
        <v>102.53333333333333</v>
      </c>
      <c r="L57" s="177">
        <f t="shared" si="8"/>
        <v>103.71965811965811</v>
      </c>
    </row>
    <row r="58" spans="1:12" ht="14.85" customHeight="1">
      <c r="A58" s="183"/>
      <c r="B58" s="171" t="s">
        <v>102</v>
      </c>
      <c r="C58" s="217">
        <v>3.4</v>
      </c>
      <c r="D58" s="217">
        <v>2.5569999999999999</v>
      </c>
      <c r="E58" s="184">
        <f t="shared" si="5"/>
        <v>75.205882352941174</v>
      </c>
      <c r="F58" s="187">
        <v>3.4</v>
      </c>
      <c r="G58" s="187">
        <v>2.4904000000000002</v>
      </c>
      <c r="H58" s="218">
        <f t="shared" si="6"/>
        <v>73.247058823529414</v>
      </c>
      <c r="I58" s="187">
        <v>3.4</v>
      </c>
      <c r="J58" s="187">
        <v>2.52</v>
      </c>
      <c r="K58" s="177">
        <f t="shared" si="7"/>
        <v>74.117647058823536</v>
      </c>
      <c r="L58" s="177">
        <f t="shared" si="8"/>
        <v>74.19019607843137</v>
      </c>
    </row>
    <row r="59" spans="1:12" ht="14.85" customHeight="1">
      <c r="A59" s="144"/>
      <c r="B59" s="178" t="s">
        <v>103</v>
      </c>
      <c r="C59" s="219">
        <v>6.65</v>
      </c>
      <c r="D59" s="219">
        <v>6.96</v>
      </c>
      <c r="E59" s="195">
        <f t="shared" si="5"/>
        <v>104.66165413533834</v>
      </c>
      <c r="F59" s="222">
        <v>6.65</v>
      </c>
      <c r="G59" s="222">
        <v>6.96</v>
      </c>
      <c r="H59" s="221">
        <f t="shared" si="6"/>
        <v>104.66165413533834</v>
      </c>
      <c r="I59" s="222">
        <v>6.65</v>
      </c>
      <c r="J59" s="222">
        <v>6.96</v>
      </c>
      <c r="K59" s="177">
        <f t="shared" si="7"/>
        <v>104.66165413533834</v>
      </c>
      <c r="L59" s="177">
        <f t="shared" si="8"/>
        <v>104.66165413533834</v>
      </c>
    </row>
    <row r="60" spans="1:12" ht="14.85" customHeight="1">
      <c r="A60" s="183"/>
      <c r="B60" s="171" t="s">
        <v>104</v>
      </c>
      <c r="C60" s="223">
        <v>11.95</v>
      </c>
      <c r="D60" s="223">
        <v>11.97</v>
      </c>
      <c r="E60" s="197">
        <f t="shared" si="5"/>
        <v>100.16736401673641</v>
      </c>
      <c r="F60" s="187">
        <v>10.1</v>
      </c>
      <c r="G60" s="187">
        <v>11.95</v>
      </c>
      <c r="H60" s="218">
        <f t="shared" si="6"/>
        <v>118.31683168316832</v>
      </c>
      <c r="I60" s="187">
        <v>11.95</v>
      </c>
      <c r="J60" s="187">
        <v>11.95</v>
      </c>
      <c r="K60" s="177">
        <f t="shared" si="7"/>
        <v>100</v>
      </c>
      <c r="L60" s="177">
        <f t="shared" si="8"/>
        <v>106.1613985666349</v>
      </c>
    </row>
    <row r="61" spans="1:12" ht="14.85" customHeight="1">
      <c r="A61" s="144"/>
      <c r="B61" s="178" t="s">
        <v>87</v>
      </c>
      <c r="C61" s="219">
        <v>2.1</v>
      </c>
      <c r="D61" s="219">
        <v>2.31</v>
      </c>
      <c r="E61" s="195">
        <f t="shared" si="5"/>
        <v>110</v>
      </c>
      <c r="F61" s="222">
        <v>2.0499999999999998</v>
      </c>
      <c r="G61" s="222">
        <v>2.37</v>
      </c>
      <c r="H61" s="181">
        <f t="shared" si="6"/>
        <v>115.60975609756099</v>
      </c>
      <c r="I61" s="222">
        <v>1.8</v>
      </c>
      <c r="J61" s="222">
        <v>2.48</v>
      </c>
      <c r="K61" s="177">
        <f t="shared" si="7"/>
        <v>137.77777777777777</v>
      </c>
      <c r="L61" s="177">
        <f t="shared" si="8"/>
        <v>121.12917795844625</v>
      </c>
    </row>
    <row r="62" spans="1:12" ht="14.85" customHeight="1">
      <c r="A62" s="183"/>
      <c r="B62" s="171" t="s">
        <v>105</v>
      </c>
      <c r="C62" s="217">
        <v>2.7</v>
      </c>
      <c r="D62" s="217">
        <v>2.6501999999999999</v>
      </c>
      <c r="E62" s="195">
        <f t="shared" si="5"/>
        <v>98.155555555555537</v>
      </c>
      <c r="F62" s="187">
        <v>2.7</v>
      </c>
      <c r="G62" s="187">
        <v>2.7410000000000001</v>
      </c>
      <c r="H62" s="181">
        <f t="shared" si="6"/>
        <v>101.51851851851852</v>
      </c>
      <c r="I62" s="187">
        <v>2.7</v>
      </c>
      <c r="J62" s="187">
        <v>2.7231999999999998</v>
      </c>
      <c r="K62" s="177">
        <f t="shared" si="7"/>
        <v>100.85925925925925</v>
      </c>
      <c r="L62" s="177">
        <f t="shared" si="8"/>
        <v>100.17777777777776</v>
      </c>
    </row>
    <row r="63" spans="1:12" ht="14.85" customHeight="1">
      <c r="A63" s="144"/>
      <c r="B63" s="178" t="s">
        <v>106</v>
      </c>
      <c r="C63" s="219">
        <v>2.4</v>
      </c>
      <c r="D63" s="219">
        <v>2.46</v>
      </c>
      <c r="E63" s="195">
        <f t="shared" si="5"/>
        <v>102.5</v>
      </c>
      <c r="F63" s="222">
        <v>2.4</v>
      </c>
      <c r="G63" s="222">
        <v>2.46</v>
      </c>
      <c r="H63" s="181">
        <f t="shared" si="6"/>
        <v>102.5</v>
      </c>
      <c r="I63" s="222">
        <v>2.4</v>
      </c>
      <c r="J63" s="222">
        <v>2.5</v>
      </c>
      <c r="K63" s="177">
        <f t="shared" si="7"/>
        <v>104.16666666666667</v>
      </c>
      <c r="L63" s="177">
        <f t="shared" si="8"/>
        <v>103.05555555555556</v>
      </c>
    </row>
    <row r="64" spans="1:12" ht="14.85" customHeight="1">
      <c r="A64" s="183"/>
      <c r="B64" s="171" t="s">
        <v>107</v>
      </c>
      <c r="C64" s="217">
        <v>2.57</v>
      </c>
      <c r="D64" s="217">
        <v>2.9</v>
      </c>
      <c r="E64" s="184">
        <f t="shared" si="5"/>
        <v>112.84046692607005</v>
      </c>
      <c r="F64" s="187">
        <v>2.57</v>
      </c>
      <c r="G64" s="187">
        <v>2.8</v>
      </c>
      <c r="H64" s="175">
        <f t="shared" si="6"/>
        <v>108.94941634241246</v>
      </c>
      <c r="I64" s="187">
        <v>2.5</v>
      </c>
      <c r="J64" s="187">
        <v>2.7</v>
      </c>
      <c r="K64" s="177">
        <f t="shared" si="7"/>
        <v>108</v>
      </c>
      <c r="L64" s="177">
        <f t="shared" si="8"/>
        <v>109.92996108949417</v>
      </c>
    </row>
    <row r="65" spans="1:12" ht="14.85" customHeight="1">
      <c r="A65" s="144"/>
      <c r="B65" s="178" t="s">
        <v>108</v>
      </c>
      <c r="C65" s="185">
        <v>2.5</v>
      </c>
      <c r="D65" s="185">
        <v>3.03</v>
      </c>
      <c r="E65" s="195">
        <f t="shared" si="5"/>
        <v>121.2</v>
      </c>
      <c r="F65" s="222">
        <v>1.5</v>
      </c>
      <c r="G65" s="222">
        <v>3.55</v>
      </c>
      <c r="H65" s="181">
        <f t="shared" si="6"/>
        <v>236.66666666666666</v>
      </c>
      <c r="I65" s="222">
        <v>2.5</v>
      </c>
      <c r="J65" s="222">
        <v>3.11</v>
      </c>
      <c r="K65" s="177">
        <f t="shared" si="7"/>
        <v>124.4</v>
      </c>
      <c r="L65" s="177">
        <f t="shared" si="8"/>
        <v>160.75555555555556</v>
      </c>
    </row>
    <row r="66" spans="1:12" ht="14.85" customHeight="1">
      <c r="A66" s="224"/>
      <c r="B66" s="171" t="s">
        <v>109</v>
      </c>
      <c r="C66" s="172">
        <v>1.9</v>
      </c>
      <c r="D66" s="172">
        <v>2</v>
      </c>
      <c r="E66" s="184">
        <f t="shared" si="5"/>
        <v>105.26315789473685</v>
      </c>
      <c r="F66" s="187">
        <v>1.9</v>
      </c>
      <c r="G66" s="187">
        <v>2</v>
      </c>
      <c r="H66" s="175">
        <f t="shared" si="6"/>
        <v>105.26315789473685</v>
      </c>
      <c r="I66" s="187">
        <v>1.9</v>
      </c>
      <c r="J66" s="187">
        <v>2</v>
      </c>
      <c r="K66" s="177">
        <f t="shared" si="7"/>
        <v>105.26315789473685</v>
      </c>
      <c r="L66" s="177">
        <f t="shared" si="8"/>
        <v>105.26315789473684</v>
      </c>
    </row>
    <row r="67" spans="1:12" ht="14.65" customHeight="1">
      <c r="A67" s="144"/>
      <c r="B67" s="208"/>
      <c r="C67" s="209"/>
      <c r="D67" s="225"/>
      <c r="E67" s="226"/>
      <c r="F67" s="227"/>
      <c r="G67" s="227"/>
      <c r="H67" s="228"/>
      <c r="I67" s="229"/>
      <c r="J67" s="229"/>
      <c r="K67" s="230"/>
      <c r="L67" s="154"/>
    </row>
    <row r="68" spans="1:12" ht="14.85" customHeight="1">
      <c r="A68" s="231"/>
      <c r="B68" s="215" t="s">
        <v>110</v>
      </c>
      <c r="C68" s="166"/>
      <c r="D68" s="216"/>
      <c r="E68" s="216"/>
      <c r="F68" s="215"/>
      <c r="G68" s="215"/>
      <c r="H68" s="215"/>
      <c r="I68" s="215"/>
      <c r="J68" s="215"/>
      <c r="K68" s="215"/>
      <c r="L68" s="169"/>
    </row>
    <row r="69" spans="1:12" ht="9.75" customHeight="1">
      <c r="A69" s="144"/>
      <c r="B69" s="208"/>
      <c r="C69" s="209"/>
      <c r="D69" s="232"/>
      <c r="E69" s="233"/>
      <c r="F69" s="234"/>
      <c r="G69" s="234"/>
      <c r="H69" s="235"/>
      <c r="I69" s="236"/>
      <c r="J69" s="236"/>
      <c r="K69" s="237"/>
      <c r="L69" s="154"/>
    </row>
    <row r="70" spans="1:12" ht="14.85" customHeight="1">
      <c r="A70" s="144"/>
      <c r="B70" s="178" t="s">
        <v>111</v>
      </c>
      <c r="C70" s="185">
        <v>2</v>
      </c>
      <c r="D70" s="185">
        <v>2</v>
      </c>
      <c r="E70" s="195">
        <f>+D70*100/C70</f>
        <v>100</v>
      </c>
      <c r="F70" s="222">
        <v>2</v>
      </c>
      <c r="G70" s="222">
        <v>2</v>
      </c>
      <c r="H70" s="181">
        <f>+G70*100/F70</f>
        <v>100</v>
      </c>
      <c r="I70" s="222">
        <v>2</v>
      </c>
      <c r="J70" s="222">
        <v>2</v>
      </c>
      <c r="K70" s="177">
        <f>+J70*100/I70</f>
        <v>100</v>
      </c>
      <c r="L70" s="177">
        <f>+(E70+H70+K70)/3</f>
        <v>100</v>
      </c>
    </row>
    <row r="71" spans="1:12" ht="14.85" customHeight="1">
      <c r="A71" s="183"/>
      <c r="B71" s="171" t="s">
        <v>112</v>
      </c>
      <c r="C71" s="172">
        <v>1.9</v>
      </c>
      <c r="D71" s="172">
        <v>1.9849000000000001</v>
      </c>
      <c r="E71" s="184">
        <f>+D71*100/C71</f>
        <v>104.46842105263158</v>
      </c>
      <c r="F71" s="187">
        <v>1.9</v>
      </c>
      <c r="G71" s="187">
        <v>1.9978</v>
      </c>
      <c r="H71" s="175">
        <f>+G71*100/F71</f>
        <v>105.14736842105263</v>
      </c>
      <c r="I71" s="176">
        <v>1.9</v>
      </c>
      <c r="J71" s="176">
        <v>1.9978</v>
      </c>
      <c r="K71" s="177">
        <f>+J71*100/I71</f>
        <v>105.14736842105263</v>
      </c>
      <c r="L71" s="177">
        <f>+(E71+H71+K71)/3</f>
        <v>104.92105263157896</v>
      </c>
    </row>
    <row r="72" spans="1:12" ht="12.75" customHeight="1">
      <c r="A72" s="144"/>
      <c r="B72" s="238"/>
      <c r="C72" s="209"/>
      <c r="D72" s="239"/>
      <c r="E72" s="240"/>
      <c r="F72" s="238"/>
      <c r="G72" s="238"/>
      <c r="H72" s="241"/>
      <c r="I72" s="242"/>
      <c r="J72" s="242"/>
      <c r="K72" s="243"/>
      <c r="L72" s="153"/>
    </row>
    <row r="73" spans="1:12" ht="14.85" customHeight="1">
      <c r="A73" s="231"/>
      <c r="B73" s="244" t="s">
        <v>113</v>
      </c>
      <c r="C73" s="245"/>
      <c r="D73" s="246"/>
      <c r="E73" s="246"/>
      <c r="F73" s="247"/>
      <c r="G73" s="247"/>
      <c r="H73" s="247"/>
      <c r="I73" s="247"/>
      <c r="J73" s="247"/>
      <c r="K73" s="247"/>
      <c r="L73" s="169"/>
    </row>
    <row r="74" spans="1:12" ht="11.25" customHeight="1">
      <c r="A74" s="144"/>
      <c r="B74" s="248"/>
      <c r="D74" s="209"/>
      <c r="E74" s="226"/>
      <c r="F74" s="227"/>
      <c r="G74" s="227"/>
      <c r="H74" s="228"/>
      <c r="I74" s="229"/>
      <c r="J74" s="229"/>
      <c r="K74" s="230"/>
      <c r="L74" s="154"/>
    </row>
    <row r="75" spans="1:12" ht="14.85" customHeight="1">
      <c r="A75" s="144"/>
      <c r="B75" s="178" t="s">
        <v>114</v>
      </c>
      <c r="C75" s="249">
        <v>1.9</v>
      </c>
      <c r="D75" s="249">
        <v>1.9404999999999999</v>
      </c>
      <c r="E75" s="195">
        <f>+D75*100/D75</f>
        <v>100</v>
      </c>
      <c r="F75" s="222">
        <v>1.9</v>
      </c>
      <c r="G75" s="222">
        <v>1.9321999999999999</v>
      </c>
      <c r="H75" s="181">
        <f>+G75*100/F75</f>
        <v>101.69473684210527</v>
      </c>
      <c r="I75" s="182">
        <v>2</v>
      </c>
      <c r="J75" s="182">
        <v>2</v>
      </c>
      <c r="K75" s="177">
        <f>+J75*100/I75</f>
        <v>100</v>
      </c>
      <c r="L75" s="177">
        <f>+(E75+H75+K75)/3</f>
        <v>100.56491228070176</v>
      </c>
    </row>
    <row r="76" spans="1:12" ht="14.85" customHeight="1">
      <c r="A76" s="183"/>
      <c r="B76" s="171" t="s">
        <v>115</v>
      </c>
      <c r="C76" s="223">
        <v>1.84</v>
      </c>
      <c r="D76" s="223">
        <v>1.895</v>
      </c>
      <c r="E76" s="184">
        <f>+D76*100/C76</f>
        <v>102.98913043478261</v>
      </c>
      <c r="F76" s="187">
        <v>1.84</v>
      </c>
      <c r="G76" s="187">
        <v>1.8954</v>
      </c>
      <c r="H76" s="175">
        <f>+G76*100/F76</f>
        <v>103.01086956521738</v>
      </c>
      <c r="I76" s="176">
        <v>1.84</v>
      </c>
      <c r="J76" s="176">
        <v>1.9321999999999999</v>
      </c>
      <c r="K76" s="177">
        <f>+J76*100/I76</f>
        <v>105.01086956521739</v>
      </c>
      <c r="L76" s="177">
        <f>+(E76+H76+K76)/3</f>
        <v>103.67028985507245</v>
      </c>
    </row>
    <row r="77" spans="1:12" ht="14.85" customHeight="1">
      <c r="A77" s="144"/>
      <c r="B77" s="178" t="s">
        <v>116</v>
      </c>
      <c r="C77" s="185">
        <v>1.85</v>
      </c>
      <c r="D77" s="185">
        <v>1.8332999999999999</v>
      </c>
      <c r="E77" s="195">
        <f>+D77*100/C77</f>
        <v>99.097297297297288</v>
      </c>
      <c r="F77" s="222">
        <v>1.85</v>
      </c>
      <c r="G77" s="222">
        <v>1.8667</v>
      </c>
      <c r="H77" s="181">
        <f>+G77*100/F77</f>
        <v>100.90270270270271</v>
      </c>
      <c r="I77" s="182">
        <v>1.85</v>
      </c>
      <c r="J77" s="182">
        <v>1.3332999999999999</v>
      </c>
      <c r="K77" s="177">
        <f>+J77*100/I77</f>
        <v>72.070270270270257</v>
      </c>
      <c r="L77" s="177">
        <f>+(E77+H77+K77)/3</f>
        <v>90.690090090090095</v>
      </c>
    </row>
    <row r="78" spans="1:12" ht="14.85" customHeight="1">
      <c r="A78" s="183"/>
      <c r="B78" s="171" t="s">
        <v>117</v>
      </c>
      <c r="C78" s="172">
        <v>1.1667000000000001</v>
      </c>
      <c r="D78" s="172">
        <v>1.1667000000000001</v>
      </c>
      <c r="E78" s="184">
        <f>+D78*100/C78</f>
        <v>100</v>
      </c>
      <c r="F78" s="187">
        <v>1.1667000000000001</v>
      </c>
      <c r="G78" s="187">
        <v>1.1667000000000001</v>
      </c>
      <c r="H78" s="175">
        <f>+G78*100/F78</f>
        <v>100</v>
      </c>
      <c r="I78" s="176">
        <v>1.1667000000000001</v>
      </c>
      <c r="J78" s="176">
        <v>1.1667000000000001</v>
      </c>
      <c r="K78" s="177">
        <f>+J78*100/I78</f>
        <v>100</v>
      </c>
      <c r="L78" s="177">
        <f>+(E78+H78+K78)/3</f>
        <v>100</v>
      </c>
    </row>
    <row r="79" spans="1:12" ht="14.85" customHeight="1">
      <c r="A79" s="144"/>
      <c r="B79" s="250" t="s">
        <v>118</v>
      </c>
      <c r="C79" s="204">
        <v>1.2291000000000001</v>
      </c>
      <c r="D79" s="204">
        <v>1.3607</v>
      </c>
      <c r="E79" s="195">
        <f>+D79*100/C79</f>
        <v>110.70702139777072</v>
      </c>
      <c r="F79" s="220">
        <v>1.2291000000000001</v>
      </c>
      <c r="G79" s="220">
        <v>1.3607</v>
      </c>
      <c r="H79" s="181">
        <f>+G79*100/F79</f>
        <v>110.70702139777072</v>
      </c>
      <c r="I79" s="220">
        <v>1.2291000000000001</v>
      </c>
      <c r="J79" s="220">
        <v>1.4433</v>
      </c>
      <c r="K79" s="177">
        <f>+J79*100/I79</f>
        <v>117.42738589211619</v>
      </c>
      <c r="L79" s="177">
        <f>+(E79+H79+K79)/3</f>
        <v>112.94714289588588</v>
      </c>
    </row>
    <row r="80" spans="1:12" ht="14.65" customHeight="1">
      <c r="A80" s="144"/>
      <c r="B80" s="208"/>
      <c r="C80" s="209"/>
      <c r="D80" s="225"/>
      <c r="E80" s="226"/>
      <c r="F80" s="227"/>
      <c r="G80" s="227"/>
      <c r="H80" s="228"/>
      <c r="I80" s="229"/>
      <c r="J80" s="229"/>
      <c r="K80" s="230"/>
      <c r="L80" s="154"/>
    </row>
    <row r="81" spans="1:12" ht="27.2" customHeight="1">
      <c r="A81" s="231"/>
      <c r="B81" s="244" t="s">
        <v>119</v>
      </c>
      <c r="C81" s="245"/>
      <c r="D81" s="251"/>
      <c r="E81" s="252"/>
      <c r="F81" s="253"/>
      <c r="G81" s="253"/>
      <c r="H81" s="254"/>
      <c r="I81" s="253"/>
      <c r="J81" s="253"/>
      <c r="K81" s="254"/>
      <c r="L81" s="169"/>
    </row>
    <row r="82" spans="1:12" ht="12" customHeight="1">
      <c r="A82" s="144"/>
      <c r="B82" s="208"/>
      <c r="C82" s="209"/>
      <c r="D82" s="225"/>
      <c r="E82" s="226"/>
      <c r="F82" s="227"/>
      <c r="G82" s="227"/>
      <c r="H82" s="228"/>
      <c r="I82" s="229"/>
      <c r="J82" s="229"/>
      <c r="K82" s="230"/>
      <c r="L82" s="154"/>
    </row>
    <row r="83" spans="1:12" ht="14.85" customHeight="1">
      <c r="A83" s="183"/>
      <c r="B83" s="171" t="s">
        <v>120</v>
      </c>
      <c r="C83" s="172">
        <v>0.1</v>
      </c>
      <c r="D83" s="172">
        <v>0.1</v>
      </c>
      <c r="E83" s="184">
        <f>+D83*100/C83</f>
        <v>100</v>
      </c>
      <c r="F83" s="187">
        <v>0.1</v>
      </c>
      <c r="G83" s="187">
        <v>9.0899999999999995E-2</v>
      </c>
      <c r="H83" s="175">
        <f>+G83*100/F83</f>
        <v>90.899999999999991</v>
      </c>
      <c r="I83" s="187">
        <v>0.1</v>
      </c>
      <c r="J83" s="187">
        <v>0.1</v>
      </c>
      <c r="K83" s="177">
        <f>+J83*100/I83</f>
        <v>100</v>
      </c>
      <c r="L83" s="177">
        <f>+(E83+H83+K83)/3</f>
        <v>96.966666666666654</v>
      </c>
    </row>
    <row r="84" spans="1:12" ht="14.85" customHeight="1">
      <c r="A84" s="144"/>
      <c r="B84" s="178" t="s">
        <v>121</v>
      </c>
      <c r="C84" s="185">
        <v>1.1000000000000001</v>
      </c>
      <c r="D84" s="185">
        <v>1.1041000000000001</v>
      </c>
      <c r="E84" s="173">
        <f>+D84*100/C84</f>
        <v>100.37272727272727</v>
      </c>
      <c r="F84" s="222">
        <v>0.1</v>
      </c>
      <c r="G84" s="222">
        <v>0.1066</v>
      </c>
      <c r="H84" s="181">
        <f>+G84*100/F84</f>
        <v>106.6</v>
      </c>
      <c r="I84" s="222">
        <v>2.1</v>
      </c>
      <c r="J84" s="222">
        <v>2.1097000000000001</v>
      </c>
      <c r="K84" s="177">
        <f>+J84*100/I84</f>
        <v>100.46190476190478</v>
      </c>
      <c r="L84" s="177">
        <f>+(E84+H84+K84)/3</f>
        <v>102.47821067821069</v>
      </c>
    </row>
    <row r="85" spans="1:12" ht="14.85" customHeight="1">
      <c r="A85" s="255"/>
      <c r="B85" s="171" t="s">
        <v>122</v>
      </c>
      <c r="C85" s="217">
        <v>1.0226999999999999</v>
      </c>
      <c r="D85" s="217">
        <v>1.0206999999999999</v>
      </c>
      <c r="E85" s="184">
        <f>+D85*100/C85</f>
        <v>99.804439229490569</v>
      </c>
      <c r="F85" s="187">
        <v>1.0226999999999999</v>
      </c>
      <c r="G85" s="187">
        <v>1.0206999999999999</v>
      </c>
      <c r="H85" s="175">
        <f>+G85*100/F85</f>
        <v>99.804439229490569</v>
      </c>
      <c r="I85" s="187">
        <v>2.0727000000000002</v>
      </c>
      <c r="J85" s="187">
        <v>2.0365000000000002</v>
      </c>
      <c r="K85" s="177">
        <f>+J85*100/I85</f>
        <v>98.253485791479719</v>
      </c>
      <c r="L85" s="177">
        <f>+(E85+H85+K85)/3</f>
        <v>99.287454750153628</v>
      </c>
    </row>
    <row r="86" spans="1:12" ht="14.85" customHeight="1">
      <c r="A86" s="256"/>
      <c r="B86" s="189" t="s">
        <v>123</v>
      </c>
      <c r="C86" s="219">
        <v>2.82</v>
      </c>
      <c r="D86" s="219">
        <v>2.9</v>
      </c>
      <c r="E86" s="195">
        <f>+D86*100/C86</f>
        <v>102.83687943262412</v>
      </c>
      <c r="F86" s="190">
        <v>2.75</v>
      </c>
      <c r="G86" s="190">
        <v>2.0299999999999998</v>
      </c>
      <c r="H86" s="257">
        <f>+G86*100/F86</f>
        <v>73.818181818181813</v>
      </c>
      <c r="I86" s="190">
        <v>2.69</v>
      </c>
      <c r="J86" s="190">
        <v>1.46</v>
      </c>
      <c r="K86" s="177">
        <f>+J86*100/I86</f>
        <v>54.275092936802977</v>
      </c>
      <c r="L86" s="177">
        <f>+(E86+H86+K86)/3</f>
        <v>76.976718062536307</v>
      </c>
    </row>
    <row r="87" spans="1:12" ht="14.85" customHeight="1">
      <c r="A87" s="255"/>
      <c r="B87" s="171" t="s">
        <v>124</v>
      </c>
      <c r="C87" s="217">
        <v>1.5</v>
      </c>
      <c r="D87" s="217">
        <v>1.4167000000000001</v>
      </c>
      <c r="E87" s="184">
        <f>+D87*100/C87</f>
        <v>94.446666666666673</v>
      </c>
      <c r="F87" s="187">
        <v>1.5</v>
      </c>
      <c r="G87" s="187">
        <v>1.75</v>
      </c>
      <c r="H87" s="175">
        <f>+G87*100/F87</f>
        <v>116.66666666666667</v>
      </c>
      <c r="I87" s="187">
        <v>1.5</v>
      </c>
      <c r="J87" s="187">
        <v>2</v>
      </c>
      <c r="K87" s="177">
        <f>+J87*100/I87</f>
        <v>133.33333333333334</v>
      </c>
      <c r="L87" s="177">
        <f>+(E87+H87+K87)/3</f>
        <v>114.81555555555558</v>
      </c>
    </row>
    <row r="88" spans="1:12" ht="14.85" customHeight="1">
      <c r="A88" s="256"/>
      <c r="B88" s="189"/>
      <c r="C88" s="209"/>
      <c r="D88" s="225"/>
      <c r="E88" s="195"/>
      <c r="F88" s="258"/>
      <c r="G88" s="258"/>
      <c r="H88" s="257"/>
      <c r="I88" s="258"/>
      <c r="J88" s="258"/>
      <c r="K88" s="257"/>
      <c r="L88" s="259"/>
    </row>
    <row r="89" spans="1:12" ht="14.65" customHeight="1">
      <c r="A89" s="144"/>
      <c r="B89" s="260"/>
      <c r="C89" s="209"/>
      <c r="D89" s="225"/>
      <c r="E89" s="226"/>
      <c r="F89" s="229"/>
      <c r="G89" s="229"/>
      <c r="H89" s="230"/>
      <c r="I89" s="229"/>
      <c r="J89" s="229"/>
      <c r="K89" s="230"/>
      <c r="L89" s="154"/>
    </row>
    <row r="90" spans="1:12" ht="26.25" customHeight="1">
      <c r="A90" s="231"/>
      <c r="B90" s="244" t="s">
        <v>125</v>
      </c>
      <c r="C90" s="245"/>
      <c r="D90" s="251"/>
      <c r="E90" s="252"/>
      <c r="F90" s="253"/>
      <c r="G90" s="253"/>
      <c r="H90" s="254"/>
      <c r="I90" s="253"/>
      <c r="J90" s="253"/>
      <c r="K90" s="254"/>
      <c r="L90" s="169"/>
    </row>
    <row r="91" spans="1:12" ht="9" customHeight="1">
      <c r="A91" s="144"/>
      <c r="B91" s="208"/>
      <c r="C91" s="209"/>
      <c r="D91" s="225"/>
      <c r="E91" s="226"/>
      <c r="F91" s="227"/>
      <c r="G91" s="227"/>
      <c r="H91" s="228"/>
      <c r="I91" s="229"/>
      <c r="J91" s="229"/>
      <c r="K91" s="230"/>
      <c r="L91" s="154"/>
    </row>
    <row r="92" spans="1:12" ht="14.85" customHeight="1">
      <c r="A92" s="144"/>
      <c r="B92" s="178" t="s">
        <v>126</v>
      </c>
      <c r="C92" s="194">
        <v>1.8</v>
      </c>
      <c r="D92" s="194">
        <v>2</v>
      </c>
      <c r="E92" s="195">
        <f>+D92*100/C92</f>
        <v>111.11111111111111</v>
      </c>
      <c r="F92" s="222">
        <v>1.9</v>
      </c>
      <c r="G92" s="222">
        <v>1.93</v>
      </c>
      <c r="H92" s="181">
        <f>+G92*100/F92</f>
        <v>101.57894736842105</v>
      </c>
      <c r="I92" s="222">
        <v>1.9</v>
      </c>
      <c r="J92" s="222">
        <v>1.93</v>
      </c>
      <c r="K92" s="177">
        <f>+J92*100/I92</f>
        <v>101.57894736842105</v>
      </c>
      <c r="L92" s="177">
        <f>+(E92+H92+K92)/3</f>
        <v>104.75633528265108</v>
      </c>
    </row>
    <row r="93" spans="1:12" ht="14.85" customHeight="1">
      <c r="A93" s="183"/>
      <c r="B93" s="171" t="s">
        <v>127</v>
      </c>
      <c r="C93" s="217">
        <v>1.25</v>
      </c>
      <c r="D93" s="217">
        <v>1.88</v>
      </c>
      <c r="E93" s="184">
        <f>+D93*100/C93</f>
        <v>150.4</v>
      </c>
      <c r="F93" s="187">
        <v>1.25</v>
      </c>
      <c r="G93" s="187">
        <v>1.45</v>
      </c>
      <c r="H93" s="175">
        <f>+G93*100/F93</f>
        <v>116</v>
      </c>
      <c r="I93" s="187">
        <v>1.25</v>
      </c>
      <c r="J93" s="187">
        <v>1.54</v>
      </c>
      <c r="K93" s="177">
        <f>+J93*100/I93</f>
        <v>123.2</v>
      </c>
      <c r="L93" s="177">
        <f>+(E93+H93+K93)/3</f>
        <v>129.86666666666665</v>
      </c>
    </row>
    <row r="94" spans="1:12" ht="14.85" customHeight="1">
      <c r="A94" s="188"/>
      <c r="B94" s="189" t="s">
        <v>128</v>
      </c>
      <c r="C94" s="219">
        <v>2</v>
      </c>
      <c r="D94" s="219">
        <v>2</v>
      </c>
      <c r="E94" s="195">
        <f>+D94*100/C94</f>
        <v>100</v>
      </c>
      <c r="F94" s="206">
        <v>2</v>
      </c>
      <c r="G94" s="206">
        <v>2</v>
      </c>
      <c r="H94" s="181">
        <f>+G94*100/F94</f>
        <v>100</v>
      </c>
      <c r="I94" s="206">
        <v>2</v>
      </c>
      <c r="J94" s="206">
        <v>2</v>
      </c>
      <c r="K94" s="177">
        <f>+J94*100/I94</f>
        <v>100</v>
      </c>
      <c r="L94" s="177">
        <f>+(E94+H94+K94)/3</f>
        <v>100</v>
      </c>
    </row>
    <row r="95" spans="1:12" ht="14.85" customHeight="1">
      <c r="A95" s="183" t="s">
        <v>129</v>
      </c>
      <c r="B95" s="171" t="s">
        <v>130</v>
      </c>
      <c r="C95" s="217">
        <v>1.9</v>
      </c>
      <c r="D95" s="217">
        <v>2.0417000000000001</v>
      </c>
      <c r="E95" s="184">
        <f>+D95*100/C95</f>
        <v>107.45789473684212</v>
      </c>
      <c r="F95" s="205">
        <v>2</v>
      </c>
      <c r="G95" s="205">
        <v>2.3332999999999999</v>
      </c>
      <c r="H95" s="175">
        <f>+G95*100/F95</f>
        <v>116.66499999999999</v>
      </c>
      <c r="I95" s="205">
        <v>2.1</v>
      </c>
      <c r="J95" s="205">
        <v>2.5</v>
      </c>
      <c r="K95" s="177">
        <f>+J95*100/I95</f>
        <v>119.04761904761904</v>
      </c>
      <c r="L95" s="177">
        <f>+(E95+H95+K95)/3</f>
        <v>114.39017126148705</v>
      </c>
    </row>
    <row r="96" spans="1:12" ht="13.7" customHeight="1">
      <c r="A96" s="144"/>
      <c r="B96" s="238"/>
      <c r="C96" s="209"/>
      <c r="D96" s="239"/>
      <c r="E96" s="240"/>
      <c r="F96" s="238"/>
      <c r="G96" s="238"/>
      <c r="H96" s="241"/>
      <c r="I96" s="242"/>
      <c r="J96" s="242"/>
      <c r="K96" s="243"/>
      <c r="L96" s="154"/>
    </row>
    <row r="97" spans="1:12" ht="27.2" customHeight="1">
      <c r="A97" s="231"/>
      <c r="B97" s="244" t="s">
        <v>131</v>
      </c>
      <c r="C97" s="245"/>
      <c r="D97" s="251"/>
      <c r="E97" s="252"/>
      <c r="F97" s="253"/>
      <c r="G97" s="253"/>
      <c r="H97" s="254"/>
      <c r="I97" s="253"/>
      <c r="J97" s="253"/>
      <c r="K97" s="254"/>
      <c r="L97" s="261"/>
    </row>
    <row r="98" spans="1:12" ht="10.5" customHeight="1">
      <c r="A98" s="144"/>
      <c r="B98" s="248"/>
      <c r="C98" s="209"/>
      <c r="D98" s="225"/>
      <c r="E98" s="226"/>
      <c r="F98" s="227"/>
      <c r="G98" s="227"/>
      <c r="H98" s="228"/>
      <c r="I98" s="229"/>
      <c r="J98" s="229"/>
      <c r="K98" s="230"/>
      <c r="L98" s="154"/>
    </row>
    <row r="99" spans="1:12" ht="14.85" customHeight="1">
      <c r="A99" s="144"/>
      <c r="B99" s="178" t="s">
        <v>132</v>
      </c>
      <c r="C99" s="219">
        <v>3</v>
      </c>
      <c r="D99" s="219">
        <v>3</v>
      </c>
      <c r="E99" s="195">
        <f>+D99*100/C99</f>
        <v>100</v>
      </c>
      <c r="F99" s="222">
        <v>3</v>
      </c>
      <c r="G99" s="222">
        <v>3</v>
      </c>
      <c r="H99" s="181">
        <f>+G99*100/F99</f>
        <v>100</v>
      </c>
      <c r="I99" s="222">
        <v>3</v>
      </c>
      <c r="J99" s="222">
        <v>3</v>
      </c>
      <c r="K99" s="177">
        <f>+J99*100/I99</f>
        <v>100</v>
      </c>
      <c r="L99" s="177">
        <f>+(E99+H99+K99)/3</f>
        <v>100</v>
      </c>
    </row>
    <row r="100" spans="1:12" ht="14.85" customHeight="1">
      <c r="A100" s="183"/>
      <c r="B100" s="171" t="s">
        <v>133</v>
      </c>
      <c r="C100" s="217">
        <v>5</v>
      </c>
      <c r="D100" s="217">
        <v>5</v>
      </c>
      <c r="E100" s="184">
        <f>+D100*100/C100</f>
        <v>100</v>
      </c>
      <c r="F100" s="187">
        <v>6</v>
      </c>
      <c r="G100" s="187">
        <v>6</v>
      </c>
      <c r="H100" s="175">
        <f>+G100*100/F100</f>
        <v>100</v>
      </c>
      <c r="I100" s="187">
        <v>6</v>
      </c>
      <c r="J100" s="187">
        <v>6</v>
      </c>
      <c r="K100" s="177">
        <f>+J100*100/I100</f>
        <v>100</v>
      </c>
      <c r="L100" s="177">
        <f>+(E100+H100+K100)/3</f>
        <v>100</v>
      </c>
    </row>
    <row r="101" spans="1:12" ht="14.85" customHeight="1">
      <c r="A101" s="144"/>
      <c r="B101" s="178" t="s">
        <v>134</v>
      </c>
      <c r="C101" s="219">
        <v>1</v>
      </c>
      <c r="D101" s="219">
        <v>1</v>
      </c>
      <c r="E101" s="195">
        <f>+D101*100/C101</f>
        <v>100</v>
      </c>
      <c r="F101" s="222">
        <v>1</v>
      </c>
      <c r="G101" s="222">
        <v>1</v>
      </c>
      <c r="H101" s="181">
        <f>+G101*100/F101</f>
        <v>100</v>
      </c>
      <c r="I101" s="222">
        <v>1</v>
      </c>
      <c r="J101" s="222">
        <v>1</v>
      </c>
      <c r="K101" s="177">
        <f>+J101*100/I101</f>
        <v>100</v>
      </c>
      <c r="L101" s="177">
        <f>+(E101+H101+K101)/3</f>
        <v>100</v>
      </c>
    </row>
    <row r="102" spans="1:12" ht="14.65" customHeight="1">
      <c r="A102" s="144"/>
      <c r="B102" s="208"/>
      <c r="C102" s="209"/>
      <c r="D102" s="225"/>
      <c r="E102" s="226"/>
      <c r="F102" s="227"/>
      <c r="G102" s="227"/>
      <c r="H102" s="228"/>
      <c r="I102" s="229"/>
      <c r="J102" s="229"/>
      <c r="K102" s="230"/>
      <c r="L102" s="154"/>
    </row>
    <row r="103" spans="1:12" ht="27.2" customHeight="1">
      <c r="A103" s="231"/>
      <c r="B103" s="244" t="s">
        <v>135</v>
      </c>
      <c r="C103" s="245"/>
      <c r="D103" s="251"/>
      <c r="E103" s="252"/>
      <c r="F103" s="253"/>
      <c r="G103" s="253"/>
      <c r="H103" s="254"/>
      <c r="I103" s="253"/>
      <c r="J103" s="253"/>
      <c r="K103" s="254"/>
      <c r="L103" s="169"/>
    </row>
    <row r="104" spans="1:12" ht="9" customHeight="1">
      <c r="A104" s="144"/>
      <c r="B104" s="208"/>
      <c r="C104" s="209"/>
      <c r="D104" s="225"/>
      <c r="E104" s="226"/>
      <c r="F104" s="227"/>
      <c r="G104" s="227"/>
      <c r="H104" s="228"/>
      <c r="I104" s="229"/>
      <c r="J104" s="229"/>
      <c r="K104" s="230"/>
      <c r="L104" s="154"/>
    </row>
    <row r="105" spans="1:12" ht="14.85" customHeight="1">
      <c r="A105" s="183"/>
      <c r="B105" s="171" t="s">
        <v>111</v>
      </c>
      <c r="C105" s="196">
        <v>1</v>
      </c>
      <c r="D105" s="196">
        <v>1</v>
      </c>
      <c r="E105" s="184">
        <f>+D105*100/C105</f>
        <v>100</v>
      </c>
      <c r="F105" s="187">
        <v>1</v>
      </c>
      <c r="G105" s="187">
        <v>1</v>
      </c>
      <c r="H105" s="175">
        <f>+G105*100/F105</f>
        <v>100</v>
      </c>
      <c r="I105" s="187">
        <v>1</v>
      </c>
      <c r="J105" s="187">
        <v>1</v>
      </c>
      <c r="K105" s="177">
        <f>+J105*100/I105</f>
        <v>100</v>
      </c>
      <c r="L105" s="177">
        <f>+(E105+H105+K105)/3</f>
        <v>100</v>
      </c>
    </row>
    <row r="106" spans="1:12" ht="14.85" customHeight="1">
      <c r="A106" s="144"/>
      <c r="B106" s="178" t="s">
        <v>136</v>
      </c>
      <c r="C106" s="194">
        <v>4.8</v>
      </c>
      <c r="D106" s="194">
        <v>5</v>
      </c>
      <c r="E106" s="195">
        <f>+D106*100/C106</f>
        <v>104.16666666666667</v>
      </c>
      <c r="F106" s="222">
        <v>4.8</v>
      </c>
      <c r="G106" s="222">
        <v>5</v>
      </c>
      <c r="H106" s="181">
        <f>+G106*100/F106</f>
        <v>104.16666666666667</v>
      </c>
      <c r="I106" s="222">
        <v>3.8</v>
      </c>
      <c r="J106" s="222">
        <v>4</v>
      </c>
      <c r="K106" s="177">
        <f>+J106*100/I106</f>
        <v>105.26315789473685</v>
      </c>
      <c r="L106" s="177">
        <f>+(E106+H106+K106)/3</f>
        <v>104.53216374269006</v>
      </c>
    </row>
    <row r="107" spans="1:12" ht="14.85" customHeight="1">
      <c r="A107" s="183"/>
      <c r="B107" s="171" t="s">
        <v>137</v>
      </c>
      <c r="C107" s="196">
        <v>4.3</v>
      </c>
      <c r="D107" s="196">
        <v>4.3333000000000004</v>
      </c>
      <c r="E107" s="184">
        <f>+D107*100/C107</f>
        <v>100.77441860465117</v>
      </c>
      <c r="F107" s="187">
        <v>4.3</v>
      </c>
      <c r="G107" s="187">
        <v>4.3906000000000001</v>
      </c>
      <c r="H107" s="175">
        <f>+G107*100/F107</f>
        <v>102.10697674418606</v>
      </c>
      <c r="I107" s="187">
        <v>4.3</v>
      </c>
      <c r="J107" s="187">
        <v>4.3970000000000002</v>
      </c>
      <c r="K107" s="177">
        <f>+J107*100/I107</f>
        <v>102.25581395348838</v>
      </c>
      <c r="L107" s="177">
        <f>+(E107+H107+K107)/3</f>
        <v>101.71240310077521</v>
      </c>
    </row>
    <row r="108" spans="1:12" ht="14.65" customHeight="1">
      <c r="A108" s="144"/>
      <c r="B108" s="208"/>
      <c r="C108" s="209"/>
      <c r="D108" s="225"/>
      <c r="E108" s="226"/>
      <c r="F108" s="227"/>
      <c r="G108" s="227"/>
      <c r="H108" s="228"/>
      <c r="I108" s="229"/>
      <c r="J108" s="229"/>
      <c r="K108" s="230"/>
      <c r="L108" s="154"/>
    </row>
    <row r="109" spans="1:12" ht="14.85" customHeight="1">
      <c r="A109" s="231"/>
      <c r="B109" s="244" t="s">
        <v>138</v>
      </c>
      <c r="C109" s="245"/>
      <c r="D109" s="251"/>
      <c r="E109" s="252"/>
      <c r="F109" s="253"/>
      <c r="G109" s="253"/>
      <c r="H109" s="254"/>
      <c r="I109" s="253"/>
      <c r="J109" s="253"/>
      <c r="K109" s="254"/>
      <c r="L109" s="169"/>
    </row>
    <row r="110" spans="1:12" ht="8.25" customHeight="1">
      <c r="A110" s="144"/>
      <c r="B110" s="248"/>
      <c r="C110" s="209"/>
      <c r="D110" s="225"/>
      <c r="E110" s="226"/>
      <c r="F110" s="227"/>
      <c r="G110" s="227"/>
      <c r="H110" s="228"/>
      <c r="I110" s="229"/>
      <c r="J110" s="229"/>
      <c r="K110" s="230"/>
      <c r="L110" s="154"/>
    </row>
    <row r="111" spans="1:12" ht="14.85" customHeight="1">
      <c r="A111" s="183"/>
      <c r="B111" s="171" t="s">
        <v>139</v>
      </c>
      <c r="C111" s="196">
        <v>0.79</v>
      </c>
      <c r="D111" s="196">
        <v>0.5151</v>
      </c>
      <c r="E111" s="184">
        <f>+D111*100/C111</f>
        <v>65.202531645569621</v>
      </c>
      <c r="F111" s="187">
        <v>0.79</v>
      </c>
      <c r="G111" s="187">
        <v>0.1235</v>
      </c>
      <c r="H111" s="175">
        <f>+G111*100/F111</f>
        <v>15.632911392405061</v>
      </c>
      <c r="I111" s="187">
        <v>0.81</v>
      </c>
      <c r="J111" s="187">
        <v>8.7599999999999997E-2</v>
      </c>
      <c r="K111" s="177">
        <f>+J111*100/I111</f>
        <v>10.814814814814813</v>
      </c>
      <c r="L111" s="177">
        <f>+(E111+H111+K111)/3</f>
        <v>30.55008595092983</v>
      </c>
    </row>
    <row r="112" spans="1:12" ht="14.85" customHeight="1">
      <c r="A112" s="188"/>
      <c r="B112" s="189" t="s">
        <v>140</v>
      </c>
      <c r="C112" s="194">
        <v>2</v>
      </c>
      <c r="D112" s="194">
        <v>2</v>
      </c>
      <c r="E112" s="195">
        <f>+D112*100/C112</f>
        <v>100</v>
      </c>
      <c r="F112" s="206">
        <v>2</v>
      </c>
      <c r="G112" s="206">
        <v>2</v>
      </c>
      <c r="H112" s="257">
        <f>+G112*100/F112</f>
        <v>100</v>
      </c>
      <c r="I112" s="206">
        <v>2</v>
      </c>
      <c r="J112" s="206">
        <v>2</v>
      </c>
      <c r="K112" s="177">
        <f>+J112*100/I112</f>
        <v>100</v>
      </c>
      <c r="L112" s="177">
        <f>+(E112+H112+K112)/3</f>
        <v>100</v>
      </c>
    </row>
    <row r="113" spans="1:12" ht="14.85" customHeight="1">
      <c r="A113" s="183"/>
      <c r="B113" s="171" t="s">
        <v>141</v>
      </c>
      <c r="C113" s="196" t="s">
        <v>129</v>
      </c>
      <c r="D113" s="196" t="s">
        <v>129</v>
      </c>
      <c r="E113" s="196" t="s">
        <v>129</v>
      </c>
      <c r="F113" s="196" t="s">
        <v>129</v>
      </c>
      <c r="G113" s="196" t="s">
        <v>129</v>
      </c>
      <c r="H113" s="175">
        <v>0</v>
      </c>
      <c r="I113" s="196" t="s">
        <v>129</v>
      </c>
      <c r="J113" s="196" t="s">
        <v>129</v>
      </c>
      <c r="K113" s="196" t="s">
        <v>129</v>
      </c>
      <c r="L113" s="196" t="s">
        <v>129</v>
      </c>
    </row>
    <row r="114" spans="1:12" ht="14.85" customHeight="1">
      <c r="A114" s="188"/>
      <c r="B114" s="189"/>
      <c r="C114" s="209"/>
      <c r="D114" s="225"/>
      <c r="E114" s="195"/>
      <c r="F114" s="262"/>
      <c r="G114" s="258"/>
      <c r="H114" s="257"/>
      <c r="I114" s="262"/>
      <c r="J114" s="258"/>
      <c r="K114" s="257"/>
      <c r="L114" s="259"/>
    </row>
    <row r="115" spans="1:12" ht="14.65" customHeight="1">
      <c r="A115" s="144"/>
      <c r="B115" s="248"/>
      <c r="C115" s="209"/>
      <c r="D115" s="185"/>
      <c r="E115" s="263"/>
      <c r="F115" s="150"/>
      <c r="G115" s="150"/>
      <c r="H115" s="264"/>
      <c r="I115" s="151"/>
      <c r="J115" s="151"/>
      <c r="K115" s="265"/>
      <c r="L115" s="154"/>
    </row>
    <row r="116" spans="1:12" ht="14.85" customHeight="1">
      <c r="A116" s="266"/>
      <c r="B116" s="244" t="s">
        <v>142</v>
      </c>
      <c r="C116" s="245"/>
      <c r="D116" s="251"/>
      <c r="E116" s="252"/>
      <c r="F116" s="253"/>
      <c r="G116" s="253"/>
      <c r="H116" s="254"/>
      <c r="I116" s="253"/>
      <c r="J116" s="253"/>
      <c r="K116" s="254"/>
      <c r="L116" s="169"/>
    </row>
    <row r="117" spans="1:12" ht="8.25" customHeight="1">
      <c r="A117" s="144"/>
      <c r="B117" s="248"/>
      <c r="C117" s="209"/>
      <c r="D117" s="185"/>
      <c r="E117" s="263"/>
      <c r="F117" s="150"/>
      <c r="G117" s="150"/>
      <c r="H117" s="264"/>
      <c r="I117" s="151"/>
      <c r="J117" s="151"/>
      <c r="K117" s="265"/>
      <c r="L117" s="154"/>
    </row>
    <row r="118" spans="1:12" ht="14.65" customHeight="1">
      <c r="B118" s="267"/>
      <c r="C118" s="268"/>
      <c r="D118" s="269"/>
      <c r="E118" s="270"/>
      <c r="F118" s="271"/>
      <c r="G118" s="271"/>
      <c r="H118" s="272"/>
      <c r="I118" s="273"/>
      <c r="J118" s="273"/>
      <c r="K118" s="274"/>
      <c r="L118" s="154"/>
    </row>
    <row r="119" spans="1:12" ht="14.85" customHeight="1">
      <c r="A119" s="183"/>
      <c r="B119" s="171" t="s">
        <v>143</v>
      </c>
      <c r="C119" s="275">
        <v>5</v>
      </c>
      <c r="D119" s="275">
        <v>5</v>
      </c>
      <c r="E119" s="197">
        <f>+D119*100/C119</f>
        <v>100</v>
      </c>
      <c r="F119" s="205">
        <v>5</v>
      </c>
      <c r="G119" s="205">
        <v>5</v>
      </c>
      <c r="H119" s="218">
        <f>+G119*100/F119</f>
        <v>100</v>
      </c>
      <c r="I119" s="176">
        <v>5</v>
      </c>
      <c r="J119" s="176">
        <v>5</v>
      </c>
      <c r="K119" s="177">
        <f>+J119*100/I119</f>
        <v>100</v>
      </c>
      <c r="L119" s="177">
        <f>+(E119+H119+K119)/3</f>
        <v>100</v>
      </c>
    </row>
    <row r="122" spans="1:12" ht="24.4" customHeight="1">
      <c r="A122" s="276" t="s">
        <v>129</v>
      </c>
      <c r="B122" s="590" t="s">
        <v>144</v>
      </c>
      <c r="C122" s="590"/>
      <c r="D122" s="590"/>
      <c r="E122" s="590"/>
      <c r="F122" s="590"/>
      <c r="G122" s="590"/>
      <c r="H122" s="590"/>
      <c r="I122" s="590"/>
      <c r="J122" s="590"/>
      <c r="K122" s="590"/>
      <c r="L122" s="590"/>
    </row>
    <row r="123" spans="1:12">
      <c r="A123" s="277"/>
      <c r="B123" s="278"/>
      <c r="C123" s="279"/>
      <c r="D123" s="279"/>
      <c r="E123" s="279"/>
      <c r="F123" s="279"/>
      <c r="G123" s="279"/>
      <c r="H123" s="279"/>
      <c r="I123" s="279"/>
      <c r="J123" s="279"/>
      <c r="K123" s="279"/>
      <c r="L123" s="279"/>
    </row>
  </sheetData>
  <mergeCells count="10">
    <mergeCell ref="B122:L122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23622047244094491" top="0.15748031496062992" bottom="0.19685039370078741" header="0.51181102362204722" footer="0"/>
  <pageSetup paperSize="9" scale="80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10601</vt:lpstr>
      <vt:lpstr>10602</vt:lpstr>
      <vt:lpstr>10610</vt:lpstr>
      <vt:lpstr>10611</vt:lpstr>
      <vt:lpstr>50603</vt:lpstr>
      <vt:lpstr>50604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2021-02-11T18:04:44Z</cp:lastPrinted>
  <dcterms:created xsi:type="dcterms:W3CDTF">2005-11-28T14:59:09Z</dcterms:created>
  <dcterms:modified xsi:type="dcterms:W3CDTF">2021-02-11T18:04:49Z</dcterms:modified>
</cp:coreProperties>
</file>